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 showInkAnnotation="0"/>
  <mc:AlternateContent xmlns:mc="http://schemas.openxmlformats.org/markup-compatibility/2006">
    <mc:Choice Requires="x15">
      <x15ac:absPath xmlns:x15ac="http://schemas.microsoft.com/office/spreadsheetml/2010/11/ac" url="/Users/binghamimac/Documents/Robert Dale Bingham/Simple Start Money Project/"/>
    </mc:Choice>
  </mc:AlternateContent>
  <xr:revisionPtr revIDLastSave="0" documentId="13_ncr:1_{2DEE65F0-94C5-2A43-B08A-8F1D1E44EF36}" xr6:coauthVersionLast="45" xr6:coauthVersionMax="45" xr10:uidLastSave="{00000000-0000-0000-0000-000000000000}"/>
  <bookViews>
    <workbookView xWindow="9240" yWindow="2220" windowWidth="30500" windowHeight="24980" tabRatio="500" xr2:uid="{00000000-000D-0000-FFFF-FFFF00000000}"/>
  </bookViews>
  <sheets>
    <sheet name="Cash Flow Dashboard" sheetId="10" r:id="rId1"/>
    <sheet name="Income Statement" sheetId="11" r:id="rId2"/>
  </sheets>
  <definedNames>
    <definedName name="_xlchart.v1.0" hidden="1">'Cash Flow Dashboard'!$B$20:$B$22</definedName>
    <definedName name="_xlchart.v1.1" hidden="1">'Cash Flow Dashboard'!$C$20:$C$22</definedName>
    <definedName name="_xlchart.v1.2" hidden="1">'Cash Flow Dashboard'!$B$9:$B$11</definedName>
    <definedName name="_xlchart.v1.3" hidden="1">'Cash Flow Dashboard'!$C$9:$C$11</definedName>
    <definedName name="_xlchart.v1.4" hidden="1">'Cash Flow Dashboard'!$B$9:$B$11</definedName>
    <definedName name="_xlchart.v1.5" hidden="1">'Cash Flow Dashboard'!$C$9:$C$11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7" i="10" l="1"/>
  <c r="D36" i="10"/>
  <c r="E36" i="10" s="1"/>
  <c r="G36" i="10" s="1"/>
  <c r="D38" i="10"/>
  <c r="E38" i="10" s="1"/>
  <c r="G38" i="10" s="1"/>
  <c r="E37" i="10"/>
  <c r="G37" i="10" s="1"/>
  <c r="C11" i="10"/>
  <c r="C10" i="10"/>
  <c r="C9" i="10"/>
  <c r="B11" i="10"/>
  <c r="B10" i="10"/>
  <c r="B9" i="10"/>
  <c r="N39" i="11" l="1"/>
  <c r="M39" i="11"/>
  <c r="L39" i="11"/>
  <c r="K39" i="11"/>
  <c r="J39" i="11"/>
  <c r="I39" i="11"/>
  <c r="H39" i="11"/>
  <c r="G39" i="11"/>
  <c r="F39" i="11"/>
  <c r="E39" i="11"/>
  <c r="D39" i="11"/>
  <c r="N53" i="11"/>
  <c r="M53" i="11"/>
  <c r="L53" i="11"/>
  <c r="K53" i="11"/>
  <c r="J53" i="11"/>
  <c r="I53" i="11"/>
  <c r="H53" i="11"/>
  <c r="G53" i="11"/>
  <c r="F53" i="11"/>
  <c r="E53" i="11"/>
  <c r="D53" i="11"/>
  <c r="N11" i="11"/>
  <c r="N62" i="11" s="1"/>
  <c r="N29" i="11"/>
  <c r="N59" i="11" s="1"/>
  <c r="M29" i="11"/>
  <c r="L29" i="11"/>
  <c r="K29" i="11"/>
  <c r="J29" i="11"/>
  <c r="I29" i="11"/>
  <c r="H29" i="11"/>
  <c r="G29" i="11"/>
  <c r="F29" i="11"/>
  <c r="E29" i="11"/>
  <c r="D29" i="11"/>
  <c r="C29" i="11"/>
  <c r="O52" i="11"/>
  <c r="O51" i="11"/>
  <c r="O50" i="11"/>
  <c r="O49" i="11"/>
  <c r="O48" i="11"/>
  <c r="O47" i="11"/>
  <c r="O46" i="11"/>
  <c r="O45" i="11"/>
  <c r="O44" i="11"/>
  <c r="O43" i="11"/>
  <c r="O42" i="11"/>
  <c r="O38" i="11"/>
  <c r="O37" i="11"/>
  <c r="O36" i="11"/>
  <c r="O35" i="11"/>
  <c r="O34" i="11"/>
  <c r="O33" i="11"/>
  <c r="O32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M11" i="11"/>
  <c r="M55" i="11" s="1"/>
  <c r="L11" i="11"/>
  <c r="L62" i="11" s="1"/>
  <c r="K11" i="11"/>
  <c r="J11" i="11"/>
  <c r="J62" i="11" s="1"/>
  <c r="I11" i="11"/>
  <c r="I55" i="11" s="1"/>
  <c r="H11" i="11"/>
  <c r="H62" i="11" s="1"/>
  <c r="G11" i="11"/>
  <c r="F11" i="11"/>
  <c r="F55" i="11" s="1"/>
  <c r="E11" i="11"/>
  <c r="E55" i="11" s="1"/>
  <c r="D11" i="11"/>
  <c r="D62" i="11" s="1"/>
  <c r="O10" i="11"/>
  <c r="O9" i="11"/>
  <c r="O8" i="11"/>
  <c r="O7" i="11"/>
  <c r="O39" i="11" l="1"/>
  <c r="E59" i="11"/>
  <c r="J59" i="11"/>
  <c r="M59" i="11"/>
  <c r="O62" i="11"/>
  <c r="F59" i="11"/>
  <c r="G56" i="11"/>
  <c r="G61" i="11" s="1"/>
  <c r="K56" i="11"/>
  <c r="K61" i="11" s="1"/>
  <c r="I59" i="11"/>
  <c r="O11" i="11"/>
  <c r="O53" i="11"/>
  <c r="D59" i="11"/>
  <c r="H59" i="11"/>
  <c r="L59" i="11"/>
  <c r="G59" i="11"/>
  <c r="H56" i="11"/>
  <c r="H61" i="11" s="1"/>
  <c r="L56" i="11"/>
  <c r="L61" i="11" s="1"/>
  <c r="O29" i="11"/>
  <c r="O59" i="11" s="1"/>
  <c r="E62" i="11"/>
  <c r="I62" i="11"/>
  <c r="M62" i="11"/>
  <c r="F62" i="11"/>
  <c r="K59" i="11"/>
  <c r="J56" i="11"/>
  <c r="J61" i="11" s="1"/>
  <c r="N56" i="11"/>
  <c r="N61" i="11" s="1"/>
  <c r="G62" i="11"/>
  <c r="K62" i="11"/>
  <c r="D56" i="11"/>
  <c r="D61" i="11" s="1"/>
  <c r="N55" i="11"/>
  <c r="N57" i="11" s="1"/>
  <c r="N60" i="11" s="1"/>
  <c r="M56" i="11"/>
  <c r="L55" i="11"/>
  <c r="K55" i="11"/>
  <c r="J55" i="11"/>
  <c r="I56" i="11"/>
  <c r="H55" i="11"/>
  <c r="G55" i="11"/>
  <c r="G57" i="11" s="1"/>
  <c r="G60" i="11" s="1"/>
  <c r="F56" i="11"/>
  <c r="E56" i="11"/>
  <c r="D55" i="11"/>
  <c r="K57" i="11" l="1"/>
  <c r="K60" i="11" s="1"/>
  <c r="J57" i="11"/>
  <c r="J60" i="11" s="1"/>
  <c r="E57" i="11"/>
  <c r="E60" i="11" s="1"/>
  <c r="E61" i="11"/>
  <c r="M57" i="11"/>
  <c r="M60" i="11" s="1"/>
  <c r="M61" i="11"/>
  <c r="F57" i="11"/>
  <c r="F60" i="11" s="1"/>
  <c r="F61" i="11"/>
  <c r="I57" i="11"/>
  <c r="I60" i="11" s="1"/>
  <c r="I61" i="11"/>
  <c r="D57" i="11"/>
  <c r="D60" i="11" s="1"/>
  <c r="H57" i="11"/>
  <c r="H60" i="11" s="1"/>
  <c r="L57" i="11"/>
  <c r="L60" i="11" s="1"/>
  <c r="C11" i="11"/>
  <c r="C53" i="11"/>
  <c r="C39" i="11"/>
  <c r="C62" i="11" l="1"/>
  <c r="C59" i="11"/>
  <c r="C55" i="11"/>
  <c r="O55" i="11"/>
  <c r="C56" i="11" l="1"/>
  <c r="O56" i="11"/>
  <c r="O57" i="11" l="1"/>
  <c r="O60" i="11" s="1"/>
  <c r="O61" i="11"/>
  <c r="C57" i="11"/>
  <c r="C60" i="11" s="1"/>
  <c r="C61" i="11"/>
</calcChain>
</file>

<file path=xl/sharedStrings.xml><?xml version="1.0" encoding="utf-8"?>
<sst xmlns="http://schemas.openxmlformats.org/spreadsheetml/2006/main" count="73" uniqueCount="72">
  <si>
    <t>Utilities</t>
  </si>
  <si>
    <t>Travel</t>
  </si>
  <si>
    <t>Telephone</t>
  </si>
  <si>
    <t>Groceries</t>
  </si>
  <si>
    <t>Home Improvement</t>
  </si>
  <si>
    <t>Charitable Giving</t>
  </si>
  <si>
    <t>Insurance</t>
  </si>
  <si>
    <t>Clothing</t>
  </si>
  <si>
    <t>Education</t>
  </si>
  <si>
    <t>Personal Care</t>
  </si>
  <si>
    <t>Gifts</t>
  </si>
  <si>
    <t>Dance</t>
  </si>
  <si>
    <t>Salary</t>
  </si>
  <si>
    <t>Jan</t>
  </si>
  <si>
    <t>Feb</t>
  </si>
  <si>
    <t>Mar</t>
  </si>
  <si>
    <t>Apr</t>
  </si>
  <si>
    <t>May</t>
  </si>
  <si>
    <t>Jun</t>
  </si>
  <si>
    <t>Jul</t>
  </si>
  <si>
    <t>Aug</t>
  </si>
  <si>
    <t>Nov</t>
  </si>
  <si>
    <t>Dec</t>
  </si>
  <si>
    <t>Oct</t>
  </si>
  <si>
    <t>Scout Camp</t>
  </si>
  <si>
    <t>Misc</t>
  </si>
  <si>
    <t>Cash Flow (Income Statement)</t>
  </si>
  <si>
    <t>Bonus</t>
  </si>
  <si>
    <t>Other 2</t>
  </si>
  <si>
    <t>Other 1</t>
  </si>
  <si>
    <t>Net Salary &amp; Other Income</t>
  </si>
  <si>
    <t>CORE LIVING EXPENSES</t>
  </si>
  <si>
    <t>PERSONAL DEVELOPMENT, EDUCATION AND EXPERIENCE</t>
  </si>
  <si>
    <t>Martial Arts</t>
  </si>
  <si>
    <t xml:space="preserve">Mountain Biking </t>
  </si>
  <si>
    <t xml:space="preserve">Photography </t>
  </si>
  <si>
    <t>OTHER DISCRETIONARY</t>
  </si>
  <si>
    <t>Internet</t>
  </si>
  <si>
    <t>Television</t>
  </si>
  <si>
    <t>Music, Movies, Entertainment</t>
  </si>
  <si>
    <t>Subscriptions and Dues</t>
  </si>
  <si>
    <t>Restaurants, Eating Out</t>
  </si>
  <si>
    <t>General Merchandise (Stuff)</t>
  </si>
  <si>
    <t>Transportation - Car Payments</t>
  </si>
  <si>
    <t>Transportation - Insurance</t>
  </si>
  <si>
    <t>Transportation - Other</t>
  </si>
  <si>
    <t>Child Care</t>
  </si>
  <si>
    <t>Student Loans</t>
  </si>
  <si>
    <t>Transportation - Gasoline/Fuel</t>
  </si>
  <si>
    <t>Misc Healthcare and Medicine</t>
  </si>
  <si>
    <t>ATM, Cash Withdrawl</t>
  </si>
  <si>
    <t>Home Repairs</t>
  </si>
  <si>
    <t>Mortage or Rent (includes property tax)</t>
  </si>
  <si>
    <t>Sept</t>
  </si>
  <si>
    <t>TOTAL INCOME</t>
  </si>
  <si>
    <t>TOTAL EXPENSE</t>
  </si>
  <si>
    <t>SURPLUS or SHORTAGE</t>
  </si>
  <si>
    <t>TOTAL OTHER DISCRETIONARY</t>
  </si>
  <si>
    <t>Savings to Income Ratio</t>
  </si>
  <si>
    <t>Expense to Income Ratio</t>
  </si>
  <si>
    <t>Efficency Ratio (Core Living Expenses)</t>
  </si>
  <si>
    <t>Housing Ratio</t>
  </si>
  <si>
    <t>Key Success Indicators</t>
  </si>
  <si>
    <t>Savings Rate</t>
  </si>
  <si>
    <t>Core Living Expense Ratio</t>
  </si>
  <si>
    <t>Housing Expense Ratio</t>
  </si>
  <si>
    <t>Status</t>
  </si>
  <si>
    <t>Assessment</t>
  </si>
  <si>
    <t>My Cash Flow Dashboard</t>
  </si>
  <si>
    <t>NET INCOME</t>
  </si>
  <si>
    <t>CORE LIVING EXPENSE</t>
  </si>
  <si>
    <t>Spending 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</si>
</sst>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-&quot;$&quot;* #,##0_-;\-&quot;$&quot;* #,##0_-;_-&quot;$&quot;* &quot;-&quot;_-;_-@_-"/>
    <numFmt numFmtId="165" formatCode="&quot;$&quot;#,##0"/>
  </numFmts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 tint="0.24994659260841701"/>
      <name val="Calibri"/>
      <family val="2"/>
      <scheme val="minor"/>
    </font>
    <font>
      <sz val="12"/>
      <color theme="0"/>
      <name val="Calibri"/>
      <family val="2"/>
      <scheme val="minor"/>
    </font>
    <font>
      <sz val="26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2" tint="-9.9978637043366805E-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/>
    <xf numFmtId="0" fontId="3" fillId="3" borderId="0" xfId="0" applyFont="1" applyFill="1"/>
    <xf numFmtId="0" fontId="0" fillId="4" borderId="0" xfId="0" applyFill="1"/>
    <xf numFmtId="165" fontId="0" fillId="4" borderId="0" xfId="0" applyNumberFormat="1" applyFill="1"/>
    <xf numFmtId="10" fontId="0" fillId="4" borderId="0" xfId="0" applyNumberFormat="1" applyFill="1"/>
    <xf numFmtId="0" fontId="4" fillId="3" borderId="0" xfId="0" applyFont="1" applyFill="1" applyAlignment="1">
      <alignment vertical="center"/>
    </xf>
    <xf numFmtId="3" fontId="0" fillId="4" borderId="0" xfId="0" applyNumberFormat="1" applyFill="1"/>
    <xf numFmtId="1" fontId="0" fillId="4" borderId="0" xfId="0" applyNumberFormat="1" applyFill="1"/>
    <xf numFmtId="0" fontId="0" fillId="5" borderId="0" xfId="0" applyFill="1"/>
    <xf numFmtId="0" fontId="8" fillId="3" borderId="0" xfId="0" applyFont="1" applyFill="1" applyAlignment="1">
      <alignment horizontal="left" vertical="center" indent="2"/>
    </xf>
    <xf numFmtId="0" fontId="7" fillId="5" borderId="0" xfId="0" applyFont="1" applyFill="1" applyAlignment="1">
      <alignment horizontal="center"/>
    </xf>
    <xf numFmtId="0" fontId="7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0" xfId="0" applyFill="1" applyAlignment="1">
      <alignment vertical="center"/>
    </xf>
    <xf numFmtId="0" fontId="5" fillId="5" borderId="0" xfId="0" applyFont="1" applyFill="1" applyAlignment="1">
      <alignment horizontal="left" vertical="center" indent="2"/>
    </xf>
    <xf numFmtId="164" fontId="0" fillId="5" borderId="0" xfId="0" applyNumberFormat="1" applyFill="1" applyAlignment="1">
      <alignment vertical="center"/>
    </xf>
    <xf numFmtId="164" fontId="0" fillId="5" borderId="0" xfId="0" applyNumberFormat="1" applyFill="1"/>
    <xf numFmtId="0" fontId="8" fillId="5" borderId="0" xfId="0" applyFont="1" applyFill="1" applyAlignment="1">
      <alignment horizontal="left" vertical="center" indent="2"/>
    </xf>
    <xf numFmtId="0" fontId="7" fillId="5" borderId="1" xfId="0" applyFont="1" applyFill="1" applyBorder="1" applyAlignment="1">
      <alignment horizontal="left" vertical="center"/>
    </xf>
    <xf numFmtId="0" fontId="3" fillId="5" borderId="0" xfId="0" applyFont="1" applyFill="1"/>
    <xf numFmtId="44" fontId="0" fillId="5" borderId="0" xfId="0" applyNumberFormat="1" applyFill="1"/>
    <xf numFmtId="0" fontId="2" fillId="5" borderId="0" xfId="0" applyFont="1" applyFill="1" applyAlignment="1">
      <alignment horizontal="left" vertical="center"/>
    </xf>
    <xf numFmtId="164" fontId="1" fillId="5" borderId="0" xfId="0" applyNumberFormat="1" applyFont="1" applyFill="1" applyAlignment="1">
      <alignment vertical="center"/>
    </xf>
    <xf numFmtId="10" fontId="1" fillId="5" borderId="0" xfId="0" applyNumberFormat="1" applyFont="1" applyFill="1" applyAlignment="1">
      <alignment vertical="center"/>
    </xf>
    <xf numFmtId="10" fontId="0" fillId="5" borderId="0" xfId="0" applyNumberFormat="1" applyFill="1"/>
    <xf numFmtId="164" fontId="5" fillId="5" borderId="0" xfId="0" applyNumberFormat="1" applyFont="1" applyFill="1" applyAlignment="1">
      <alignment vertical="center"/>
    </xf>
    <xf numFmtId="164" fontId="8" fillId="3" borderId="0" xfId="0" applyNumberFormat="1" applyFont="1" applyFill="1" applyAlignment="1">
      <alignment vertical="center"/>
    </xf>
    <xf numFmtId="164" fontId="8" fillId="5" borderId="0" xfId="0" applyNumberFormat="1" applyFont="1" applyFill="1" applyAlignment="1">
      <alignment vertical="center"/>
    </xf>
    <xf numFmtId="164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164" fontId="9" fillId="5" borderId="0" xfId="0" applyNumberFormat="1" applyFont="1" applyFill="1" applyAlignment="1">
      <alignment vertical="center"/>
    </xf>
    <xf numFmtId="0" fontId="10" fillId="5" borderId="0" xfId="0" applyFont="1" applyFill="1"/>
    <xf numFmtId="0" fontId="0" fillId="5" borderId="2" xfId="0" applyFill="1" applyBorder="1"/>
    <xf numFmtId="0" fontId="7" fillId="5" borderId="3" xfId="0" applyFont="1" applyFill="1" applyBorder="1" applyAlignment="1">
      <alignment horizontal="center"/>
    </xf>
    <xf numFmtId="0" fontId="0" fillId="5" borderId="4" xfId="0" applyFill="1" applyBorder="1" applyAlignment="1">
      <alignment vertical="center"/>
    </xf>
    <xf numFmtId="164" fontId="5" fillId="5" borderId="3" xfId="0" applyNumberFormat="1" applyFont="1" applyFill="1" applyBorder="1" applyAlignment="1">
      <alignment vertical="center"/>
    </xf>
    <xf numFmtId="164" fontId="8" fillId="5" borderId="3" xfId="0" applyNumberFormat="1" applyFont="1" applyFill="1" applyBorder="1" applyAlignment="1">
      <alignment vertical="center"/>
    </xf>
    <xf numFmtId="164" fontId="5" fillId="5" borderId="4" xfId="0" applyNumberFormat="1" applyFont="1" applyFill="1" applyBorder="1" applyAlignment="1">
      <alignment vertical="center"/>
    </xf>
    <xf numFmtId="0" fontId="5" fillId="5" borderId="4" xfId="0" applyFont="1" applyFill="1" applyBorder="1" applyAlignment="1">
      <alignment vertical="center"/>
    </xf>
    <xf numFmtId="164" fontId="9" fillId="5" borderId="3" xfId="0" applyNumberFormat="1" applyFont="1" applyFill="1" applyBorder="1" applyAlignment="1">
      <alignment vertical="center"/>
    </xf>
    <xf numFmtId="164" fontId="11" fillId="3" borderId="0" xfId="0" applyNumberFormat="1" applyFont="1" applyFill="1" applyAlignment="1">
      <alignment vertical="center"/>
    </xf>
    <xf numFmtId="0" fontId="5" fillId="5" borderId="0" xfId="0" applyFont="1" applyFill="1"/>
    <xf numFmtId="164" fontId="12" fillId="5" borderId="0" xfId="0" applyNumberFormat="1" applyFont="1" applyFill="1"/>
    <xf numFmtId="0" fontId="12" fillId="5" borderId="0" xfId="0" applyFont="1" applyFill="1"/>
    <xf numFmtId="10" fontId="12" fillId="5" borderId="0" xfId="0" applyNumberFormat="1" applyFont="1" applyFill="1"/>
    <xf numFmtId="39" fontId="12" fillId="5" borderId="0" xfId="0" applyNumberFormat="1" applyFont="1" applyFill="1"/>
    <xf numFmtId="0" fontId="13" fillId="4" borderId="0" xfId="0" applyFont="1" applyFill="1"/>
    <xf numFmtId="0" fontId="6" fillId="4" borderId="0" xfId="0" applyFont="1" applyFill="1"/>
    <xf numFmtId="0" fontId="6" fillId="4" borderId="0" xfId="0" applyFont="1" applyFill="1" applyAlignment="1">
      <alignment horizontal="center"/>
    </xf>
    <xf numFmtId="2" fontId="13" fillId="4" borderId="0" xfId="0" applyNumberFormat="1" applyFont="1" applyFill="1" applyAlignment="1">
      <alignment horizontal="center"/>
    </xf>
    <xf numFmtId="0" fontId="15" fillId="4" borderId="0" xfId="0" applyFont="1" applyFill="1"/>
    <xf numFmtId="0" fontId="0" fillId="4" borderId="0" xfId="0" applyFill="1" applyBorder="1"/>
    <xf numFmtId="165" fontId="14" fillId="4" borderId="0" xfId="0" applyNumberFormat="1" applyFont="1" applyFill="1" applyBorder="1"/>
    <xf numFmtId="0" fontId="5" fillId="4" borderId="0" xfId="0" applyFont="1" applyFill="1" applyBorder="1" applyAlignment="1">
      <alignment horizontal="center"/>
    </xf>
    <xf numFmtId="165" fontId="6" fillId="4" borderId="0" xfId="0" applyNumberFormat="1" applyFont="1" applyFill="1" applyBorder="1" applyAlignment="1">
      <alignment horizontal="center"/>
    </xf>
    <xf numFmtId="1" fontId="6" fillId="4" borderId="0" xfId="0" applyNumberFormat="1" applyFont="1" applyFill="1" applyBorder="1" applyAlignment="1">
      <alignment horizontal="center"/>
    </xf>
    <xf numFmtId="10" fontId="0" fillId="4" borderId="0" xfId="0" applyNumberFormat="1" applyFill="1" applyBorder="1"/>
    <xf numFmtId="10" fontId="0" fillId="4" borderId="0" xfId="0" applyNumberFormat="1" applyFill="1" applyBorder="1" applyAlignment="1">
      <alignment horizontal="center"/>
    </xf>
    <xf numFmtId="3" fontId="0" fillId="4" borderId="0" xfId="0" applyNumberFormat="1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14" fillId="4" borderId="8" xfId="0" applyFont="1" applyFill="1" applyBorder="1"/>
    <xf numFmtId="0" fontId="6" fillId="4" borderId="8" xfId="0" applyFont="1" applyFill="1" applyBorder="1" applyAlignment="1">
      <alignment horizontal="left"/>
    </xf>
    <xf numFmtId="165" fontId="0" fillId="4" borderId="9" xfId="0" applyNumberFormat="1" applyFill="1" applyBorder="1"/>
    <xf numFmtId="10" fontId="0" fillId="4" borderId="9" xfId="0" applyNumberFormat="1" applyFill="1" applyBorder="1"/>
    <xf numFmtId="0" fontId="5" fillId="4" borderId="8" xfId="0" applyFont="1" applyFill="1" applyBorder="1"/>
    <xf numFmtId="0" fontId="0" fillId="4" borderId="10" xfId="0" applyFill="1" applyBorder="1"/>
    <xf numFmtId="0" fontId="0" fillId="4" borderId="11" xfId="0" applyFill="1" applyBorder="1"/>
    <xf numFmtId="10" fontId="0" fillId="4" borderId="11" xfId="0" applyNumberFormat="1" applyFill="1" applyBorder="1"/>
    <xf numFmtId="0" fontId="0" fillId="4" borderId="12" xfId="0" applyFill="1" applyBorder="1"/>
    <xf numFmtId="0" fontId="15" fillId="4" borderId="0" xfId="0" applyFont="1" applyFill="1" applyAlignment="1">
      <alignment horizontal="center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size">
        <cx:f>_xlchart.v1.3</cx:f>
      </cx:numDim>
    </cx:data>
  </cx:chartData>
  <cx:chart>
    <cx:plotArea>
      <cx:plotAreaRegion>
        <cx:series layoutId="treemap" uniqueId="{0F7B35BF-0DB8-814E-BA8A-B7F59C62D49C}">
          <cx:dataLabels pos="inEnd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 b="1"/>
                </a:pPr>
                <a:endParaRPr lang="en-US" sz="1100" b="1" i="0" u="none" strike="noStrike" baseline="0">
                  <a:solidFill>
                    <a:sysClr val="window" lastClr="FFFFFF"/>
                  </a:solidFill>
                  <a:latin typeface="Calibri" panose="020F0502020204030204"/>
                </a:endParaRPr>
              </a:p>
            </cx:txPr>
            <cx:visibility seriesName="0" categoryName="1" value="1"/>
            <cx:separator>; </cx:separator>
          </cx:dataLabels>
          <cx:dataId val="0"/>
          <cx:layoutPr>
            <cx:parentLabelLayout val="banner"/>
          </cx:layoutPr>
        </cx:series>
      </cx:plotAreaRegion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3">
  <cs:axisTitle>
    <cs:lnRef idx="0"/>
    <cs:fillRef idx="0"/>
    <cs:effectRef idx="0"/>
    <cs:fontRef idx="minor">
      <a:schemeClr val="tx2"/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2"/>
    </cs:fontRef>
    <cs:spPr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  <a:ln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2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2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2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2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2"/>
    </cs:fontRef>
    <cs:defRPr sz="9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2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2"/>
    </cs:fontRef>
    <cs:defRPr sz="1600" b="1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1</xdr:row>
      <xdr:rowOff>192551</xdr:rowOff>
    </xdr:from>
    <xdr:to>
      <xdr:col>7</xdr:col>
      <xdr:colOff>70684</xdr:colOff>
      <xdr:row>1</xdr:row>
      <xdr:rowOff>1308612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47531C-B85F-E34F-BFD2-78A0D56DE6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5" b="19017"/>
        <a:stretch/>
      </xdr:blipFill>
      <xdr:spPr>
        <a:xfrm>
          <a:off x="88900" y="459251"/>
          <a:ext cx="7589084" cy="1116061"/>
        </a:xfrm>
        <a:prstGeom prst="rect">
          <a:avLst/>
        </a:prstGeom>
      </xdr:spPr>
    </xdr:pic>
    <xdr:clientData/>
  </xdr:twoCellAnchor>
  <xdr:twoCellAnchor>
    <xdr:from>
      <xdr:col>1</xdr:col>
      <xdr:colOff>119224</xdr:colOff>
      <xdr:row>6</xdr:row>
      <xdr:rowOff>88382</xdr:rowOff>
    </xdr:from>
    <xdr:to>
      <xdr:col>8</xdr:col>
      <xdr:colOff>816429</xdr:colOff>
      <xdr:row>31</xdr:row>
      <xdr:rowOff>64796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B170706B-DF05-9049-BD6D-287D9159740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93102" y="3198586"/>
              <a:ext cx="8770776" cy="534151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1</xdr:row>
      <xdr:rowOff>48846</xdr:rowOff>
    </xdr:from>
    <xdr:to>
      <xdr:col>4</xdr:col>
      <xdr:colOff>600943</xdr:colOff>
      <xdr:row>1</xdr:row>
      <xdr:rowOff>1164907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96967C1-3A6B-A547-98DE-9386491B57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5" b="19017"/>
        <a:stretch/>
      </xdr:blipFill>
      <xdr:spPr>
        <a:xfrm>
          <a:off x="317500" y="317500"/>
          <a:ext cx="7589084" cy="1116061"/>
        </a:xfrm>
        <a:prstGeom prst="rect">
          <a:avLst/>
        </a:prstGeom>
      </xdr:spPr>
    </xdr:pic>
    <xdr:clientData/>
  </xdr:twoCellAnchor>
  <xdr:twoCellAnchor>
    <xdr:from>
      <xdr:col>16</xdr:col>
      <xdr:colOff>683847</xdr:colOff>
      <xdr:row>3</xdr:row>
      <xdr:rowOff>195386</xdr:rowOff>
    </xdr:from>
    <xdr:to>
      <xdr:col>21</xdr:col>
      <xdr:colOff>378558</xdr:colOff>
      <xdr:row>12</xdr:row>
      <xdr:rowOff>219808</xdr:rowOff>
    </xdr:to>
    <xdr:sp macro="" textlink="">
      <xdr:nvSpPr>
        <xdr:cNvPr id="3" name="Cloud 2">
          <a:extLst>
            <a:ext uri="{FF2B5EF4-FFF2-40B4-BE49-F238E27FC236}">
              <a16:creationId xmlns:a16="http://schemas.microsoft.com/office/drawing/2014/main" id="{AB380297-CE8A-9748-846E-59A111A18B97}"/>
            </a:ext>
          </a:extLst>
        </xdr:cNvPr>
        <xdr:cNvSpPr/>
      </xdr:nvSpPr>
      <xdr:spPr>
        <a:xfrm>
          <a:off x="13847885" y="2405674"/>
          <a:ext cx="3883269" cy="2430096"/>
        </a:xfrm>
        <a:prstGeom prst="cloud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400"/>
            <a:t>This column feeds the Net Worth</a:t>
          </a:r>
          <a:r>
            <a:rPr lang="en-US" sz="2400" baseline="0"/>
            <a:t> Dashboard</a:t>
          </a:r>
          <a:endParaRPr lang="en-US" sz="2400"/>
        </a:p>
      </xdr:txBody>
    </xdr:sp>
    <xdr:clientData/>
  </xdr:twoCellAnchor>
  <xdr:twoCellAnchor>
    <xdr:from>
      <xdr:col>15</xdr:col>
      <xdr:colOff>73268</xdr:colOff>
      <xdr:row>8</xdr:row>
      <xdr:rowOff>24423</xdr:rowOff>
    </xdr:from>
    <xdr:to>
      <xdr:col>17</xdr:col>
      <xdr:colOff>204664</xdr:colOff>
      <xdr:row>8</xdr:row>
      <xdr:rowOff>24423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C19CFA6E-A27E-784D-AE81-241974C1524B}"/>
            </a:ext>
          </a:extLst>
        </xdr:cNvPr>
        <xdr:cNvCxnSpPr/>
      </xdr:nvCxnSpPr>
      <xdr:spPr>
        <a:xfrm flipH="1">
          <a:off x="12406922" y="3419231"/>
          <a:ext cx="1828800" cy="0"/>
        </a:xfrm>
        <a:prstGeom prst="straightConnector1">
          <a:avLst/>
        </a:prstGeom>
        <a:ln w="4762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E0ACD-76E4-0E43-A67B-895836967FD9}">
  <dimension ref="B1:N104"/>
  <sheetViews>
    <sheetView tabSelected="1" topLeftCell="A2" zoomScale="98" zoomScaleNormal="99" workbookViewId="0">
      <selection activeCell="B34" sqref="B34"/>
    </sheetView>
  </sheetViews>
  <sheetFormatPr baseColWidth="10" defaultRowHeight="16" x14ac:dyDescent="0.2"/>
  <cols>
    <col min="1" max="1" width="8.83203125" customWidth="1"/>
    <col min="2" max="8" width="15.1640625" customWidth="1"/>
    <col min="9" max="9" width="12.33203125" customWidth="1"/>
    <col min="12" max="12" width="13.1640625" bestFit="1" customWidth="1"/>
  </cols>
  <sheetData>
    <row r="1" spans="2:14" s="1" customFormat="1" ht="21" customHeight="1" x14ac:dyDescent="0.2"/>
    <row r="2" spans="2:14" s="9" customFormat="1" ht="115" customHeight="1" x14ac:dyDescent="0.2"/>
    <row r="3" spans="2:14" s="2" customFormat="1" ht="51" customHeight="1" x14ac:dyDescent="0.2">
      <c r="B3" s="6" t="s">
        <v>68</v>
      </c>
      <c r="F3" s="6"/>
    </row>
    <row r="4" spans="2:14" s="3" customFormat="1" x14ac:dyDescent="0.2"/>
    <row r="5" spans="2:14" s="3" customFormat="1" ht="24" x14ac:dyDescent="0.3">
      <c r="B5" s="51" t="s">
        <v>71</v>
      </c>
    </row>
    <row r="6" spans="2:14" s="3" customFormat="1" x14ac:dyDescent="0.2"/>
    <row r="7" spans="2:14" s="3" customFormat="1" x14ac:dyDescent="0.2">
      <c r="B7" s="60"/>
      <c r="C7" s="61"/>
      <c r="D7" s="61"/>
      <c r="E7" s="61"/>
      <c r="F7" s="61"/>
      <c r="G7" s="61"/>
      <c r="H7" s="61"/>
      <c r="I7" s="62"/>
    </row>
    <row r="8" spans="2:14" s="3" customFormat="1" x14ac:dyDescent="0.2">
      <c r="B8" s="63"/>
      <c r="C8" s="52"/>
      <c r="D8" s="52"/>
      <c r="E8" s="52"/>
      <c r="F8" s="52"/>
      <c r="G8" s="52"/>
      <c r="H8" s="52"/>
      <c r="I8" s="64"/>
    </row>
    <row r="9" spans="2:14" s="3" customFormat="1" x14ac:dyDescent="0.2">
      <c r="B9" s="65" t="str">
        <f>'Income Statement'!$B$29</f>
        <v>CORE LIVING EXPENSE</v>
      </c>
      <c r="C9" s="53">
        <f>'Income Statement'!$O$29</f>
        <v>38900</v>
      </c>
      <c r="D9" s="52"/>
      <c r="E9" s="52"/>
      <c r="F9" s="52"/>
      <c r="G9" s="52"/>
      <c r="H9" s="52"/>
      <c r="I9" s="64"/>
    </row>
    <row r="10" spans="2:14" s="3" customFormat="1" x14ac:dyDescent="0.2">
      <c r="B10" s="65" t="str">
        <f>'Income Statement'!$B$39</f>
        <v>PERSONAL DEVELOPMENT, EDUCATION AND EXPERIENCE</v>
      </c>
      <c r="C10" s="53">
        <f>'Income Statement'!$O$39</f>
        <v>5650</v>
      </c>
      <c r="D10" s="52"/>
      <c r="E10" s="52"/>
      <c r="F10" s="52"/>
      <c r="G10" s="52"/>
      <c r="H10" s="52"/>
      <c r="I10" s="64"/>
    </row>
    <row r="11" spans="2:14" s="3" customFormat="1" x14ac:dyDescent="0.2">
      <c r="B11" s="65" t="str">
        <f>'Income Statement'!$B$53</f>
        <v>TOTAL OTHER DISCRETIONARY</v>
      </c>
      <c r="C11" s="53">
        <f>'Income Statement'!$O$53</f>
        <v>6100</v>
      </c>
      <c r="D11" s="52"/>
      <c r="E11" s="52"/>
      <c r="F11" s="52"/>
      <c r="G11" s="52"/>
      <c r="H11" s="52"/>
      <c r="I11" s="64"/>
    </row>
    <row r="12" spans="2:14" s="3" customFormat="1" ht="19" x14ac:dyDescent="0.25">
      <c r="B12" s="63"/>
      <c r="C12" s="54"/>
      <c r="D12" s="54"/>
      <c r="E12" s="54"/>
      <c r="F12" s="54"/>
      <c r="G12" s="52"/>
      <c r="H12" s="52"/>
      <c r="I12" s="64"/>
    </row>
    <row r="13" spans="2:14" s="3" customFormat="1" ht="21" x14ac:dyDescent="0.25">
      <c r="B13" s="66"/>
      <c r="C13" s="55"/>
      <c r="D13" s="55"/>
      <c r="E13" s="55"/>
      <c r="F13" s="55"/>
      <c r="G13" s="55"/>
      <c r="H13" s="56"/>
      <c r="I13" s="67"/>
      <c r="J13" s="4"/>
      <c r="K13" s="4"/>
      <c r="L13" s="8"/>
      <c r="M13" s="8"/>
      <c r="N13" s="8"/>
    </row>
    <row r="14" spans="2:14" s="3" customFormat="1" x14ac:dyDescent="0.2">
      <c r="B14" s="63"/>
      <c r="C14" s="57"/>
      <c r="D14" s="57"/>
      <c r="E14" s="57"/>
      <c r="F14" s="57"/>
      <c r="G14" s="57"/>
      <c r="H14" s="57"/>
      <c r="I14" s="68"/>
      <c r="J14" s="5"/>
      <c r="K14" s="5"/>
      <c r="L14" s="4"/>
      <c r="M14" s="4"/>
      <c r="N14" s="4"/>
    </row>
    <row r="15" spans="2:14" s="3" customFormat="1" ht="19" x14ac:dyDescent="0.25">
      <c r="B15" s="69"/>
      <c r="C15" s="57"/>
      <c r="D15" s="58"/>
      <c r="E15" s="58"/>
      <c r="F15" s="58"/>
      <c r="G15" s="58"/>
      <c r="H15" s="58"/>
      <c r="I15" s="68"/>
      <c r="J15" s="5"/>
      <c r="K15" s="5"/>
      <c r="L15" s="5"/>
      <c r="M15" s="5"/>
    </row>
    <row r="16" spans="2:14" s="3" customFormat="1" ht="19" x14ac:dyDescent="0.25">
      <c r="B16" s="69"/>
      <c r="C16" s="57"/>
      <c r="D16" s="58"/>
      <c r="E16" s="58"/>
      <c r="F16" s="58"/>
      <c r="G16" s="58"/>
      <c r="H16" s="58"/>
      <c r="I16" s="68"/>
      <c r="J16" s="5"/>
      <c r="K16" s="5"/>
      <c r="L16" s="5"/>
      <c r="M16" s="5"/>
    </row>
    <row r="17" spans="2:9" s="3" customFormat="1" x14ac:dyDescent="0.2">
      <c r="B17" s="63"/>
      <c r="C17" s="52"/>
      <c r="D17" s="52"/>
      <c r="E17" s="52"/>
      <c r="F17" s="52"/>
      <c r="G17" s="52"/>
      <c r="H17" s="52"/>
      <c r="I17" s="64"/>
    </row>
    <row r="18" spans="2:9" s="3" customFormat="1" x14ac:dyDescent="0.2">
      <c r="B18" s="63"/>
      <c r="C18" s="52"/>
      <c r="D18" s="52"/>
      <c r="E18" s="52"/>
      <c r="F18" s="52"/>
      <c r="G18" s="52"/>
      <c r="H18" s="52"/>
      <c r="I18" s="64"/>
    </row>
    <row r="19" spans="2:9" s="3" customFormat="1" x14ac:dyDescent="0.2">
      <c r="B19" s="63"/>
      <c r="C19" s="52"/>
      <c r="D19" s="52"/>
      <c r="E19" s="52"/>
      <c r="F19" s="52"/>
      <c r="G19" s="52"/>
      <c r="H19" s="52"/>
      <c r="I19" s="64"/>
    </row>
    <row r="20" spans="2:9" s="3" customFormat="1" x14ac:dyDescent="0.2">
      <c r="B20" s="63"/>
      <c r="C20" s="52"/>
      <c r="D20" s="52"/>
      <c r="E20" s="52"/>
      <c r="F20" s="52"/>
      <c r="G20" s="52"/>
      <c r="H20" s="52"/>
      <c r="I20" s="64"/>
    </row>
    <row r="21" spans="2:9" s="3" customFormat="1" x14ac:dyDescent="0.2">
      <c r="B21" s="63"/>
      <c r="C21" s="52"/>
      <c r="D21" s="52"/>
      <c r="E21" s="52"/>
      <c r="F21" s="52"/>
      <c r="G21" s="52"/>
      <c r="H21" s="52"/>
      <c r="I21" s="64"/>
    </row>
    <row r="22" spans="2:9" s="3" customFormat="1" x14ac:dyDescent="0.2">
      <c r="B22" s="63"/>
      <c r="C22" s="52"/>
      <c r="D22" s="52"/>
      <c r="E22" s="52"/>
      <c r="F22" s="52"/>
      <c r="G22" s="52"/>
      <c r="H22" s="52"/>
      <c r="I22" s="64"/>
    </row>
    <row r="23" spans="2:9" s="3" customFormat="1" x14ac:dyDescent="0.2">
      <c r="B23" s="63"/>
      <c r="C23" s="52"/>
      <c r="D23" s="52"/>
      <c r="E23" s="52"/>
      <c r="F23" s="52"/>
      <c r="G23" s="52"/>
      <c r="H23" s="52"/>
      <c r="I23" s="64"/>
    </row>
    <row r="24" spans="2:9" s="3" customFormat="1" x14ac:dyDescent="0.2">
      <c r="B24" s="63"/>
      <c r="C24" s="52"/>
      <c r="D24" s="52"/>
      <c r="E24" s="52"/>
      <c r="F24" s="52"/>
      <c r="G24" s="52"/>
      <c r="H24" s="52"/>
      <c r="I24" s="64"/>
    </row>
    <row r="25" spans="2:9" s="3" customFormat="1" x14ac:dyDescent="0.2">
      <c r="B25" s="63"/>
      <c r="C25" s="52"/>
      <c r="D25" s="52"/>
      <c r="E25" s="52"/>
      <c r="F25" s="52"/>
      <c r="G25" s="52"/>
      <c r="H25" s="52"/>
      <c r="I25" s="64"/>
    </row>
    <row r="26" spans="2:9" s="3" customFormat="1" x14ac:dyDescent="0.2">
      <c r="B26" s="63"/>
      <c r="C26" s="52"/>
      <c r="D26" s="52"/>
      <c r="E26" s="52"/>
      <c r="F26" s="52"/>
      <c r="G26" s="57"/>
      <c r="H26" s="52"/>
      <c r="I26" s="64"/>
    </row>
    <row r="27" spans="2:9" s="3" customFormat="1" x14ac:dyDescent="0.2">
      <c r="B27" s="63"/>
      <c r="C27" s="52"/>
      <c r="D27" s="52"/>
      <c r="E27" s="52"/>
      <c r="F27" s="52"/>
      <c r="G27" s="57"/>
      <c r="H27" s="52"/>
      <c r="I27" s="64"/>
    </row>
    <row r="28" spans="2:9" s="3" customFormat="1" x14ac:dyDescent="0.2">
      <c r="B28" s="63"/>
      <c r="C28" s="52"/>
      <c r="D28" s="52"/>
      <c r="E28" s="52"/>
      <c r="F28" s="52"/>
      <c r="G28" s="57"/>
      <c r="H28" s="52"/>
      <c r="I28" s="64"/>
    </row>
    <row r="29" spans="2:9" s="3" customFormat="1" x14ac:dyDescent="0.2">
      <c r="B29" s="63"/>
      <c r="C29" s="52"/>
      <c r="D29" s="52"/>
      <c r="E29" s="52"/>
      <c r="F29" s="52"/>
      <c r="G29" s="57"/>
      <c r="H29" s="52"/>
      <c r="I29" s="64"/>
    </row>
    <row r="30" spans="2:9" s="3" customFormat="1" x14ac:dyDescent="0.2">
      <c r="B30" s="63"/>
      <c r="C30" s="59"/>
      <c r="D30" s="52"/>
      <c r="E30" s="59"/>
      <c r="F30" s="57"/>
      <c r="G30" s="57"/>
      <c r="H30" s="52"/>
      <c r="I30" s="64"/>
    </row>
    <row r="31" spans="2:9" s="3" customFormat="1" x14ac:dyDescent="0.2">
      <c r="B31" s="63"/>
      <c r="C31" s="59"/>
      <c r="D31" s="52"/>
      <c r="E31" s="59"/>
      <c r="F31" s="57"/>
      <c r="G31" s="57"/>
      <c r="H31" s="52"/>
      <c r="I31" s="64"/>
    </row>
    <row r="32" spans="2:9" s="3" customFormat="1" x14ac:dyDescent="0.2">
      <c r="B32" s="70"/>
      <c r="C32" s="71"/>
      <c r="D32" s="71"/>
      <c r="E32" s="71"/>
      <c r="F32" s="71"/>
      <c r="G32" s="72"/>
      <c r="H32" s="71"/>
      <c r="I32" s="73"/>
    </row>
    <row r="33" spans="2:7" s="3" customFormat="1" x14ac:dyDescent="0.2">
      <c r="G33" s="5"/>
    </row>
    <row r="34" spans="2:7" s="3" customFormat="1" ht="24" x14ac:dyDescent="0.3">
      <c r="B34" s="51" t="s">
        <v>62</v>
      </c>
      <c r="E34" s="74" t="s">
        <v>66</v>
      </c>
      <c r="G34" s="74" t="s">
        <v>67</v>
      </c>
    </row>
    <row r="35" spans="2:7" s="3" customFormat="1" x14ac:dyDescent="0.2">
      <c r="G35" s="5"/>
    </row>
    <row r="36" spans="2:7" s="3" customFormat="1" ht="21" x14ac:dyDescent="0.25">
      <c r="B36" s="47" t="s">
        <v>64</v>
      </c>
      <c r="C36" s="47"/>
      <c r="D36" s="50">
        <f>'Income Statement'!$O$29/'Income Statement'!$O$11</f>
        <v>0.91529411764705881</v>
      </c>
      <c r="E36" s="50" t="str">
        <f>IF(D36&lt;=0.5, "Green", IF(D36&lt;0.75, "Yellow", IF(D36&gt;=0.75, "Red")))</f>
        <v>Red</v>
      </c>
      <c r="G36" s="50" t="str">
        <f>IF(E36="Red", "Something has to change", IF(E36="Yellow", "Room for improvement", IF(E36="green", "Efficient")))</f>
        <v>Something has to change</v>
      </c>
    </row>
    <row r="37" spans="2:7" s="3" customFormat="1" ht="21" x14ac:dyDescent="0.25">
      <c r="B37" s="47" t="s">
        <v>65</v>
      </c>
      <c r="C37" s="47"/>
      <c r="D37" s="50">
        <f>'Income Statement'!$O$14/'Income Statement'!$O$11</f>
        <v>0.56470588235294117</v>
      </c>
      <c r="E37" s="50" t="str">
        <f>IF(D37&gt;=0.5, "Red", IF(D37&gt;0.35, "Yellow", IF(D37&lt;=0.35, "Green")))</f>
        <v>Red</v>
      </c>
      <c r="G37" s="50" t="str">
        <f>IF(E37 = "Red", "House Poor", IF(E37="Yellow", "Things are tight", IF(E37="Green", "Freedom")))</f>
        <v>House Poor</v>
      </c>
    </row>
    <row r="38" spans="2:7" s="3" customFormat="1" ht="21" x14ac:dyDescent="0.25">
      <c r="B38" s="47" t="s">
        <v>63</v>
      </c>
      <c r="C38" s="47"/>
      <c r="D38" s="50">
        <f>'Income Statement'!$O$57/'Income Statement'!$O$11</f>
        <v>-0.19176470588235295</v>
      </c>
      <c r="E38" s="50" t="str">
        <f>IF(D38&lt;=0.15, "Red", IF(D38&lt;0.3, "Yellow", IF(D38&gt;=0.3, "Green")))</f>
        <v>Red</v>
      </c>
      <c r="G38" s="50" t="str">
        <f>IF(E38="red", "Living Paycheck to Paycheck", IF(E38="yellow", "Better than nothing", IF(E38="Green", "Future Looks Bright")))</f>
        <v>Living Paycheck to Paycheck</v>
      </c>
    </row>
    <row r="39" spans="2:7" s="3" customFormat="1" x14ac:dyDescent="0.2">
      <c r="C39" s="7"/>
      <c r="E39" s="7"/>
      <c r="F39" s="5"/>
      <c r="G39" s="5"/>
    </row>
    <row r="40" spans="2:7" s="3" customFormat="1" x14ac:dyDescent="0.2">
      <c r="C40" s="7"/>
      <c r="E40" s="7"/>
      <c r="F40" s="5"/>
      <c r="G40" s="5"/>
    </row>
    <row r="41" spans="2:7" s="3" customFormat="1" ht="21" x14ac:dyDescent="0.25">
      <c r="B41" s="48"/>
      <c r="D41" s="49"/>
      <c r="G41" s="5"/>
    </row>
    <row r="42" spans="2:7" s="3" customFormat="1" x14ac:dyDescent="0.2">
      <c r="G42" s="5"/>
    </row>
    <row r="43" spans="2:7" s="3" customFormat="1" x14ac:dyDescent="0.2">
      <c r="G43" s="5"/>
    </row>
    <row r="44" spans="2:7" s="3" customFormat="1" x14ac:dyDescent="0.2">
      <c r="G44" s="5"/>
    </row>
    <row r="45" spans="2:7" s="3" customFormat="1" x14ac:dyDescent="0.2">
      <c r="C45" s="7"/>
      <c r="F45" s="5"/>
    </row>
    <row r="46" spans="2:7" s="3" customFormat="1" x14ac:dyDescent="0.2">
      <c r="C46" s="7"/>
      <c r="F46" s="5"/>
    </row>
    <row r="47" spans="2:7" s="3" customFormat="1" x14ac:dyDescent="0.2">
      <c r="C47" s="7"/>
      <c r="E47" s="7"/>
    </row>
    <row r="48" spans="2:7" s="3" customFormat="1" x14ac:dyDescent="0.2">
      <c r="C48" s="7"/>
      <c r="E48" s="7"/>
    </row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10463-098B-DE42-BDDB-06D68EF25D58}">
  <sheetPr>
    <pageSetUpPr fitToPage="1"/>
  </sheetPr>
  <dimension ref="A1:T72"/>
  <sheetViews>
    <sheetView topLeftCell="A11" zoomScale="105" workbookViewId="0">
      <selection activeCell="O55" sqref="O55:O57"/>
    </sheetView>
  </sheetViews>
  <sheetFormatPr baseColWidth="10" defaultRowHeight="16" x14ac:dyDescent="0.2"/>
  <cols>
    <col min="1" max="1" width="10.83203125" style="9"/>
    <col min="2" max="2" width="60.33203125" style="9" customWidth="1"/>
    <col min="3" max="8" width="12.33203125" style="9" bestFit="1" customWidth="1"/>
    <col min="9" max="14" width="12.33203125" style="9" customWidth="1"/>
    <col min="15" max="15" width="12.33203125" style="9" bestFit="1" customWidth="1"/>
    <col min="16" max="16" width="10.83203125" style="9"/>
    <col min="17" max="17" width="11.33203125" style="9" bestFit="1" customWidth="1"/>
    <col min="18" max="16384" width="10.83203125" style="9"/>
  </cols>
  <sheetData>
    <row r="1" spans="2:20" s="1" customFormat="1" ht="21" customHeight="1" x14ac:dyDescent="0.2"/>
    <row r="2" spans="2:20" ht="102" customHeight="1" x14ac:dyDescent="0.2"/>
    <row r="3" spans="2:20" s="2" customFormat="1" ht="51" customHeight="1" x14ac:dyDescent="0.2">
      <c r="B3" s="6" t="s">
        <v>26</v>
      </c>
      <c r="F3" s="6"/>
    </row>
    <row r="4" spans="2:20" x14ac:dyDescent="0.2">
      <c r="O4" s="33"/>
    </row>
    <row r="5" spans="2:20" ht="19" x14ac:dyDescent="0.25">
      <c r="C5" s="11" t="s">
        <v>13</v>
      </c>
      <c r="D5" s="11" t="s">
        <v>14</v>
      </c>
      <c r="E5" s="11" t="s">
        <v>15</v>
      </c>
      <c r="F5" s="11" t="s">
        <v>16</v>
      </c>
      <c r="G5" s="11" t="s">
        <v>17</v>
      </c>
      <c r="H5" s="11" t="s">
        <v>18</v>
      </c>
      <c r="I5" s="11" t="s">
        <v>19</v>
      </c>
      <c r="J5" s="11" t="s">
        <v>20</v>
      </c>
      <c r="K5" s="11" t="s">
        <v>53</v>
      </c>
      <c r="L5" s="11" t="s">
        <v>23</v>
      </c>
      <c r="M5" s="11" t="s">
        <v>21</v>
      </c>
      <c r="N5" s="11" t="s">
        <v>22</v>
      </c>
      <c r="O5" s="34">
        <v>2020</v>
      </c>
    </row>
    <row r="6" spans="2:20" ht="19" x14ac:dyDescent="0.2">
      <c r="B6" s="12" t="s">
        <v>30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35"/>
      <c r="P6" s="14"/>
    </row>
    <row r="7" spans="2:20" ht="19" x14ac:dyDescent="0.2">
      <c r="B7" s="15" t="s">
        <v>12</v>
      </c>
      <c r="C7" s="26">
        <v>3500</v>
      </c>
      <c r="D7" s="26">
        <v>3500</v>
      </c>
      <c r="E7" s="26">
        <v>3500</v>
      </c>
      <c r="F7" s="26">
        <v>3500</v>
      </c>
      <c r="G7" s="26">
        <v>3500</v>
      </c>
      <c r="H7" s="26">
        <v>3500</v>
      </c>
      <c r="I7" s="26">
        <v>3500</v>
      </c>
      <c r="J7" s="26">
        <v>3500</v>
      </c>
      <c r="K7" s="26">
        <v>3500</v>
      </c>
      <c r="L7" s="26">
        <v>3500</v>
      </c>
      <c r="M7" s="26">
        <v>3500</v>
      </c>
      <c r="N7" s="26">
        <v>3500</v>
      </c>
      <c r="O7" s="36">
        <f>SUM(C7:N7)</f>
        <v>42000</v>
      </c>
      <c r="P7" s="16"/>
      <c r="Q7" s="16"/>
      <c r="R7" s="16"/>
      <c r="S7" s="16"/>
      <c r="T7" s="16"/>
    </row>
    <row r="8" spans="2:20" ht="19" x14ac:dyDescent="0.2">
      <c r="B8" s="15" t="s">
        <v>27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500</v>
      </c>
      <c r="O8" s="36">
        <f>SUM(C8:N8)</f>
        <v>500</v>
      </c>
      <c r="P8" s="16"/>
      <c r="Q8" s="16"/>
      <c r="R8" s="16"/>
      <c r="S8" s="16"/>
      <c r="T8" s="16"/>
    </row>
    <row r="9" spans="2:20" ht="19" x14ac:dyDescent="0.2">
      <c r="B9" s="15" t="s">
        <v>29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36">
        <f>SUM(C9:N9)</f>
        <v>0</v>
      </c>
      <c r="P9" s="16"/>
      <c r="Q9" s="16"/>
      <c r="R9" s="16"/>
      <c r="S9" s="16"/>
      <c r="T9" s="16"/>
    </row>
    <row r="10" spans="2:20" ht="19" x14ac:dyDescent="0.2">
      <c r="B10" s="15" t="s">
        <v>28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36">
        <f>SUM(C10:N10)</f>
        <v>0</v>
      </c>
      <c r="P10" s="16"/>
      <c r="Q10" s="16"/>
      <c r="R10" s="17"/>
      <c r="S10" s="16"/>
      <c r="T10" s="16"/>
    </row>
    <row r="11" spans="2:20" ht="19" x14ac:dyDescent="0.2">
      <c r="B11" s="10" t="s">
        <v>69</v>
      </c>
      <c r="C11" s="27">
        <f>SUM(C7:C10)</f>
        <v>3500</v>
      </c>
      <c r="D11" s="27">
        <f t="shared" ref="D11:O11" si="0">SUM(D7:D10)</f>
        <v>3500</v>
      </c>
      <c r="E11" s="27">
        <f t="shared" si="0"/>
        <v>3500</v>
      </c>
      <c r="F11" s="27">
        <f t="shared" si="0"/>
        <v>3500</v>
      </c>
      <c r="G11" s="27">
        <f t="shared" si="0"/>
        <v>3500</v>
      </c>
      <c r="H11" s="27">
        <f t="shared" si="0"/>
        <v>3500</v>
      </c>
      <c r="I11" s="27">
        <f t="shared" si="0"/>
        <v>3500</v>
      </c>
      <c r="J11" s="27">
        <f t="shared" si="0"/>
        <v>3500</v>
      </c>
      <c r="K11" s="27">
        <f t="shared" si="0"/>
        <v>3500</v>
      </c>
      <c r="L11" s="27">
        <f t="shared" si="0"/>
        <v>3500</v>
      </c>
      <c r="M11" s="27">
        <f t="shared" si="0"/>
        <v>3500</v>
      </c>
      <c r="N11" s="27">
        <f t="shared" si="0"/>
        <v>4000</v>
      </c>
      <c r="O11" s="27">
        <f t="shared" si="0"/>
        <v>42500</v>
      </c>
      <c r="P11" s="16"/>
      <c r="Q11" s="16"/>
      <c r="R11" s="17"/>
      <c r="S11" s="16"/>
      <c r="T11" s="16"/>
    </row>
    <row r="12" spans="2:20" ht="19" x14ac:dyDescent="0.2">
      <c r="B12" s="1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37"/>
      <c r="P12" s="16"/>
      <c r="Q12" s="16"/>
      <c r="R12" s="17"/>
      <c r="S12" s="16"/>
      <c r="T12" s="16"/>
    </row>
    <row r="13" spans="2:20" ht="19" x14ac:dyDescent="0.2">
      <c r="B13" s="19" t="s">
        <v>31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38"/>
      <c r="P13" s="16"/>
      <c r="Q13" s="16"/>
      <c r="R13" s="16"/>
      <c r="S13" s="16"/>
      <c r="T13" s="16"/>
    </row>
    <row r="14" spans="2:20" ht="19" x14ac:dyDescent="0.2">
      <c r="B14" s="15" t="s">
        <v>52</v>
      </c>
      <c r="C14" s="31">
        <v>2000</v>
      </c>
      <c r="D14" s="31">
        <v>2000</v>
      </c>
      <c r="E14" s="31">
        <v>2000</v>
      </c>
      <c r="F14" s="31">
        <v>2000</v>
      </c>
      <c r="G14" s="31">
        <v>2000</v>
      </c>
      <c r="H14" s="31">
        <v>2000</v>
      </c>
      <c r="I14" s="31">
        <v>2000</v>
      </c>
      <c r="J14" s="31">
        <v>2000</v>
      </c>
      <c r="K14" s="31">
        <v>2000</v>
      </c>
      <c r="L14" s="31">
        <v>2000</v>
      </c>
      <c r="M14" s="31">
        <v>2000</v>
      </c>
      <c r="N14" s="31">
        <v>2000</v>
      </c>
      <c r="O14" s="40">
        <f t="shared" ref="O14:O28" si="1">SUM(C14:N14)</f>
        <v>24000</v>
      </c>
      <c r="P14" s="16"/>
      <c r="Q14" s="16"/>
      <c r="R14" s="16"/>
      <c r="S14" s="16"/>
      <c r="T14" s="16"/>
    </row>
    <row r="15" spans="2:20" ht="19" x14ac:dyDescent="0.2">
      <c r="B15" s="15" t="s">
        <v>51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500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40">
        <f t="shared" si="1"/>
        <v>500</v>
      </c>
      <c r="P15" s="16"/>
      <c r="Q15" s="16"/>
      <c r="R15" s="16"/>
      <c r="S15" s="16"/>
      <c r="T15" s="16"/>
    </row>
    <row r="16" spans="2:20" ht="19" x14ac:dyDescent="0.2">
      <c r="B16" s="15" t="s">
        <v>0</v>
      </c>
      <c r="C16" s="31">
        <v>150</v>
      </c>
      <c r="D16" s="31">
        <v>150</v>
      </c>
      <c r="E16" s="31">
        <v>150</v>
      </c>
      <c r="F16" s="31">
        <v>150</v>
      </c>
      <c r="G16" s="31">
        <v>150</v>
      </c>
      <c r="H16" s="31">
        <v>150</v>
      </c>
      <c r="I16" s="31">
        <v>150</v>
      </c>
      <c r="J16" s="31">
        <v>150</v>
      </c>
      <c r="K16" s="31">
        <v>150</v>
      </c>
      <c r="L16" s="31">
        <v>150</v>
      </c>
      <c r="M16" s="31">
        <v>150</v>
      </c>
      <c r="N16" s="31">
        <v>150</v>
      </c>
      <c r="O16" s="40">
        <f t="shared" si="1"/>
        <v>1800</v>
      </c>
      <c r="P16" s="16"/>
      <c r="Q16" s="16"/>
      <c r="R16" s="16"/>
      <c r="S16" s="16"/>
      <c r="T16" s="16"/>
    </row>
    <row r="17" spans="2:20" ht="19" x14ac:dyDescent="0.2">
      <c r="B17" s="15" t="s">
        <v>3</v>
      </c>
      <c r="C17" s="31">
        <v>300</v>
      </c>
      <c r="D17" s="31">
        <v>300</v>
      </c>
      <c r="E17" s="31">
        <v>300</v>
      </c>
      <c r="F17" s="31">
        <v>300</v>
      </c>
      <c r="G17" s="31">
        <v>300</v>
      </c>
      <c r="H17" s="31">
        <v>300</v>
      </c>
      <c r="I17" s="31">
        <v>300</v>
      </c>
      <c r="J17" s="31">
        <v>300</v>
      </c>
      <c r="K17" s="31">
        <v>300</v>
      </c>
      <c r="L17" s="31">
        <v>300</v>
      </c>
      <c r="M17" s="31">
        <v>300</v>
      </c>
      <c r="N17" s="31">
        <v>300</v>
      </c>
      <c r="O17" s="40">
        <f t="shared" si="1"/>
        <v>3600</v>
      </c>
      <c r="P17" s="16"/>
      <c r="Q17" s="16"/>
      <c r="R17" s="16"/>
      <c r="S17" s="16"/>
      <c r="T17" s="16"/>
    </row>
    <row r="18" spans="2:20" ht="19" x14ac:dyDescent="0.2">
      <c r="B18" s="15" t="s">
        <v>6</v>
      </c>
      <c r="C18" s="31">
        <v>300</v>
      </c>
      <c r="D18" s="31">
        <v>300</v>
      </c>
      <c r="E18" s="31">
        <v>300</v>
      </c>
      <c r="F18" s="31">
        <v>300</v>
      </c>
      <c r="G18" s="31">
        <v>300</v>
      </c>
      <c r="H18" s="31">
        <v>300</v>
      </c>
      <c r="I18" s="31">
        <v>300</v>
      </c>
      <c r="J18" s="31">
        <v>300</v>
      </c>
      <c r="K18" s="31">
        <v>300</v>
      </c>
      <c r="L18" s="31">
        <v>300</v>
      </c>
      <c r="M18" s="31">
        <v>300</v>
      </c>
      <c r="N18" s="31">
        <v>300</v>
      </c>
      <c r="O18" s="40">
        <f t="shared" si="1"/>
        <v>3600</v>
      </c>
      <c r="P18" s="16"/>
      <c r="Q18" s="16"/>
      <c r="R18" s="16"/>
      <c r="S18" s="16"/>
      <c r="T18" s="16"/>
    </row>
    <row r="19" spans="2:20" ht="19" x14ac:dyDescent="0.2">
      <c r="B19" s="15" t="s">
        <v>43</v>
      </c>
      <c r="C19" s="31">
        <v>250</v>
      </c>
      <c r="D19" s="31">
        <v>250</v>
      </c>
      <c r="E19" s="31">
        <v>250</v>
      </c>
      <c r="F19" s="31">
        <v>250</v>
      </c>
      <c r="G19" s="31">
        <v>250</v>
      </c>
      <c r="H19" s="31">
        <v>250</v>
      </c>
      <c r="I19" s="31">
        <v>250</v>
      </c>
      <c r="J19" s="31">
        <v>250</v>
      </c>
      <c r="K19" s="31">
        <v>250</v>
      </c>
      <c r="L19" s="31">
        <v>250</v>
      </c>
      <c r="M19" s="31">
        <v>250</v>
      </c>
      <c r="N19" s="31">
        <v>250</v>
      </c>
      <c r="O19" s="40">
        <f t="shared" si="1"/>
        <v>3000</v>
      </c>
      <c r="P19" s="16"/>
      <c r="Q19" s="16"/>
      <c r="R19" s="16"/>
      <c r="S19" s="16"/>
      <c r="T19" s="16"/>
    </row>
    <row r="20" spans="2:20" ht="19" x14ac:dyDescent="0.2">
      <c r="B20" s="15" t="s">
        <v>44</v>
      </c>
      <c r="C20" s="31">
        <v>100</v>
      </c>
      <c r="D20" s="31">
        <v>100</v>
      </c>
      <c r="E20" s="31">
        <v>100</v>
      </c>
      <c r="F20" s="31">
        <v>100</v>
      </c>
      <c r="G20" s="31">
        <v>100</v>
      </c>
      <c r="H20" s="31">
        <v>100</v>
      </c>
      <c r="I20" s="31">
        <v>100</v>
      </c>
      <c r="J20" s="31">
        <v>100</v>
      </c>
      <c r="K20" s="31">
        <v>100</v>
      </c>
      <c r="L20" s="31">
        <v>100</v>
      </c>
      <c r="M20" s="31">
        <v>100</v>
      </c>
      <c r="N20" s="31">
        <v>100</v>
      </c>
      <c r="O20" s="40">
        <f t="shared" si="1"/>
        <v>1200</v>
      </c>
      <c r="P20" s="16"/>
      <c r="Q20" s="16"/>
      <c r="R20" s="16"/>
      <c r="S20" s="16"/>
      <c r="T20" s="16"/>
    </row>
    <row r="21" spans="2:20" ht="19" x14ac:dyDescent="0.2">
      <c r="B21" s="15" t="s">
        <v>48</v>
      </c>
      <c r="C21" s="31">
        <v>100</v>
      </c>
      <c r="D21" s="31">
        <v>100</v>
      </c>
      <c r="E21" s="31">
        <v>100</v>
      </c>
      <c r="F21" s="31">
        <v>100</v>
      </c>
      <c r="G21" s="31">
        <v>100</v>
      </c>
      <c r="H21" s="31">
        <v>100</v>
      </c>
      <c r="I21" s="31">
        <v>100</v>
      </c>
      <c r="J21" s="31">
        <v>100</v>
      </c>
      <c r="K21" s="31">
        <v>100</v>
      </c>
      <c r="L21" s="31">
        <v>100</v>
      </c>
      <c r="M21" s="31">
        <v>100</v>
      </c>
      <c r="N21" s="31">
        <v>100</v>
      </c>
      <c r="O21" s="40">
        <f t="shared" si="1"/>
        <v>1200</v>
      </c>
      <c r="P21" s="16"/>
      <c r="Q21" s="16"/>
      <c r="R21" s="16"/>
      <c r="S21" s="16"/>
      <c r="T21" s="16"/>
    </row>
    <row r="22" spans="2:20" ht="19" x14ac:dyDescent="0.2">
      <c r="B22" s="15" t="s">
        <v>45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40">
        <f t="shared" si="1"/>
        <v>0</v>
      </c>
      <c r="P22" s="16"/>
      <c r="Q22" s="16"/>
      <c r="R22" s="16"/>
      <c r="S22" s="16"/>
      <c r="T22" s="16"/>
    </row>
    <row r="23" spans="2:20" ht="19" x14ac:dyDescent="0.2">
      <c r="B23" s="15" t="s">
        <v>46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40">
        <f t="shared" si="1"/>
        <v>0</v>
      </c>
      <c r="P23" s="16"/>
      <c r="Q23" s="16"/>
      <c r="R23" s="16"/>
      <c r="S23" s="16"/>
      <c r="T23" s="16"/>
    </row>
    <row r="24" spans="2:20" ht="19" x14ac:dyDescent="0.2">
      <c r="B24" s="15" t="s">
        <v>37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40">
        <f t="shared" si="1"/>
        <v>0</v>
      </c>
      <c r="P24" s="16"/>
      <c r="Q24" s="16"/>
      <c r="R24" s="16"/>
      <c r="S24" s="16"/>
      <c r="T24" s="16"/>
    </row>
    <row r="25" spans="2:20" ht="19" x14ac:dyDescent="0.2">
      <c r="B25" s="15" t="s">
        <v>47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40">
        <f t="shared" si="1"/>
        <v>0</v>
      </c>
      <c r="P25" s="16"/>
      <c r="Q25" s="16"/>
      <c r="R25" s="16"/>
      <c r="S25" s="16"/>
      <c r="T25" s="16"/>
    </row>
    <row r="26" spans="2:20" ht="19" x14ac:dyDescent="0.2">
      <c r="B26" s="15" t="s">
        <v>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40">
        <f t="shared" si="1"/>
        <v>0</v>
      </c>
      <c r="P26" s="16"/>
      <c r="Q26" s="16"/>
      <c r="R26" s="16"/>
      <c r="S26" s="16"/>
      <c r="T26" s="16"/>
    </row>
    <row r="27" spans="2:20" ht="19" x14ac:dyDescent="0.2">
      <c r="B27" s="15" t="s">
        <v>9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40">
        <f t="shared" si="1"/>
        <v>0</v>
      </c>
      <c r="P27" s="16"/>
      <c r="Q27" s="16"/>
      <c r="R27" s="16"/>
      <c r="S27" s="16"/>
      <c r="T27" s="16"/>
    </row>
    <row r="28" spans="2:20" ht="19" x14ac:dyDescent="0.2">
      <c r="B28" s="15" t="s">
        <v>49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40">
        <f t="shared" si="1"/>
        <v>0</v>
      </c>
      <c r="P28" s="16"/>
      <c r="Q28" s="16"/>
      <c r="R28" s="16"/>
      <c r="S28" s="16"/>
      <c r="T28" s="16"/>
    </row>
    <row r="29" spans="2:20" ht="19" x14ac:dyDescent="0.2">
      <c r="B29" s="10" t="s">
        <v>70</v>
      </c>
      <c r="C29" s="41">
        <f>SUM(C14:C28)</f>
        <v>3200</v>
      </c>
      <c r="D29" s="41">
        <f>SUM(D14:D28)</f>
        <v>3200</v>
      </c>
      <c r="E29" s="41">
        <f>SUM(E14:E28)</f>
        <v>3200</v>
      </c>
      <c r="F29" s="41">
        <f>SUM(F14:F28)</f>
        <v>3200</v>
      </c>
      <c r="G29" s="41">
        <f>SUM(G14:G28)</f>
        <v>3200</v>
      </c>
      <c r="H29" s="41">
        <f>SUM(H14:H28)</f>
        <v>3200</v>
      </c>
      <c r="I29" s="41">
        <f>SUM(I14:I28)</f>
        <v>3700</v>
      </c>
      <c r="J29" s="41">
        <f>SUM(J14:J28)</f>
        <v>3200</v>
      </c>
      <c r="K29" s="41">
        <f>SUM(K14:K28)</f>
        <v>3200</v>
      </c>
      <c r="L29" s="41">
        <f>SUM(L14:L28)</f>
        <v>3200</v>
      </c>
      <c r="M29" s="41">
        <f>SUM(M14:M28)</f>
        <v>3200</v>
      </c>
      <c r="N29" s="41">
        <f>SUM(N14:N28)</f>
        <v>3200</v>
      </c>
      <c r="O29" s="41">
        <f>SUM(O14:O28)</f>
        <v>38900</v>
      </c>
      <c r="P29" s="16"/>
      <c r="Q29" s="16"/>
      <c r="R29" s="16"/>
      <c r="S29" s="16"/>
      <c r="T29" s="16"/>
    </row>
    <row r="30" spans="2:20" ht="19" x14ac:dyDescent="0.2">
      <c r="B30" s="1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37"/>
      <c r="P30" s="16"/>
      <c r="Q30" s="16"/>
      <c r="R30" s="16"/>
      <c r="S30" s="16"/>
      <c r="T30" s="16"/>
    </row>
    <row r="31" spans="2:20" ht="19" x14ac:dyDescent="0.2">
      <c r="B31" s="19" t="s">
        <v>32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9"/>
      <c r="P31" s="14"/>
    </row>
    <row r="32" spans="2:20" ht="19" x14ac:dyDescent="0.2">
      <c r="B32" s="15" t="s">
        <v>33</v>
      </c>
      <c r="C32" s="31">
        <v>100</v>
      </c>
      <c r="D32" s="31">
        <v>100</v>
      </c>
      <c r="E32" s="31">
        <v>100</v>
      </c>
      <c r="F32" s="31">
        <v>100</v>
      </c>
      <c r="G32" s="31">
        <v>100</v>
      </c>
      <c r="H32" s="31">
        <v>100</v>
      </c>
      <c r="I32" s="31">
        <v>100</v>
      </c>
      <c r="J32" s="31">
        <v>100</v>
      </c>
      <c r="K32" s="31">
        <v>100</v>
      </c>
      <c r="L32" s="31">
        <v>100</v>
      </c>
      <c r="M32" s="31">
        <v>100</v>
      </c>
      <c r="N32" s="31">
        <v>100</v>
      </c>
      <c r="O32" s="40">
        <f t="shared" ref="O32:O38" si="2">SUM(C32:N32)</f>
        <v>1200</v>
      </c>
      <c r="P32" s="16"/>
      <c r="Q32" s="16"/>
      <c r="R32" s="16"/>
      <c r="S32" s="16"/>
      <c r="T32" s="16"/>
    </row>
    <row r="33" spans="2:20" ht="19" x14ac:dyDescent="0.2">
      <c r="B33" s="15" t="s">
        <v>34</v>
      </c>
      <c r="C33" s="31">
        <v>200</v>
      </c>
      <c r="D33" s="31">
        <v>200</v>
      </c>
      <c r="E33" s="31">
        <v>200</v>
      </c>
      <c r="F33" s="31">
        <v>200</v>
      </c>
      <c r="G33" s="31">
        <v>200</v>
      </c>
      <c r="H33" s="31">
        <v>200</v>
      </c>
      <c r="I33" s="31">
        <v>200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40">
        <f t="shared" si="2"/>
        <v>1400</v>
      </c>
      <c r="P33" s="16"/>
      <c r="Q33" s="16"/>
      <c r="R33" s="16"/>
      <c r="S33" s="16"/>
      <c r="T33" s="16"/>
    </row>
    <row r="34" spans="2:20" ht="19" x14ac:dyDescent="0.2">
      <c r="B34" s="15" t="s">
        <v>11</v>
      </c>
      <c r="C34" s="31">
        <v>150</v>
      </c>
      <c r="D34" s="31">
        <v>150</v>
      </c>
      <c r="E34" s="31">
        <v>150</v>
      </c>
      <c r="F34" s="31">
        <v>150</v>
      </c>
      <c r="G34" s="31">
        <v>150</v>
      </c>
      <c r="H34" s="31">
        <v>150</v>
      </c>
      <c r="I34" s="31">
        <v>150</v>
      </c>
      <c r="J34" s="31">
        <v>150</v>
      </c>
      <c r="K34" s="31">
        <v>150</v>
      </c>
      <c r="L34" s="31">
        <v>150</v>
      </c>
      <c r="M34" s="31">
        <v>150</v>
      </c>
      <c r="N34" s="31">
        <v>150</v>
      </c>
      <c r="O34" s="40">
        <f t="shared" si="2"/>
        <v>1800</v>
      </c>
      <c r="P34" s="16"/>
      <c r="Q34" s="16"/>
      <c r="R34" s="16"/>
      <c r="S34" s="16"/>
      <c r="T34" s="16"/>
    </row>
    <row r="35" spans="2:20" ht="19" x14ac:dyDescent="0.2">
      <c r="B35" s="15" t="s">
        <v>24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40">
        <f t="shared" si="2"/>
        <v>0</v>
      </c>
      <c r="P35" s="16"/>
      <c r="Q35" s="16"/>
      <c r="R35" s="16"/>
      <c r="S35" s="16"/>
      <c r="T35" s="16"/>
    </row>
    <row r="36" spans="2:20" ht="19" x14ac:dyDescent="0.2">
      <c r="B36" s="15" t="s">
        <v>1</v>
      </c>
      <c r="C36" s="31">
        <v>250</v>
      </c>
      <c r="D36" s="31">
        <v>0</v>
      </c>
      <c r="E36" s="31">
        <v>0</v>
      </c>
      <c r="F36" s="31">
        <v>250</v>
      </c>
      <c r="G36" s="31">
        <v>0</v>
      </c>
      <c r="H36" s="31">
        <v>0</v>
      </c>
      <c r="I36" s="31">
        <v>250</v>
      </c>
      <c r="J36" s="31">
        <v>0</v>
      </c>
      <c r="K36" s="31">
        <v>0</v>
      </c>
      <c r="L36" s="31">
        <v>250</v>
      </c>
      <c r="M36" s="31">
        <v>0</v>
      </c>
      <c r="N36" s="31">
        <v>250</v>
      </c>
      <c r="O36" s="40">
        <f t="shared" si="2"/>
        <v>1250</v>
      </c>
      <c r="P36" s="16"/>
      <c r="Q36" s="16"/>
      <c r="R36" s="16"/>
      <c r="S36" s="16"/>
      <c r="T36" s="16"/>
    </row>
    <row r="37" spans="2:20" ht="19" x14ac:dyDescent="0.2">
      <c r="B37" s="15" t="s">
        <v>8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40">
        <f t="shared" si="2"/>
        <v>0</v>
      </c>
      <c r="P37" s="16"/>
      <c r="Q37" s="16"/>
      <c r="R37" s="16"/>
      <c r="S37" s="16"/>
      <c r="T37" s="16"/>
    </row>
    <row r="38" spans="2:20" ht="19" x14ac:dyDescent="0.2">
      <c r="B38" s="15" t="s">
        <v>35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40">
        <f t="shared" si="2"/>
        <v>0</v>
      </c>
      <c r="P38" s="16"/>
      <c r="Q38" s="16"/>
      <c r="R38" s="16"/>
      <c r="S38" s="16"/>
      <c r="T38" s="16"/>
    </row>
    <row r="39" spans="2:20" ht="19" x14ac:dyDescent="0.2">
      <c r="B39" s="10" t="s">
        <v>32</v>
      </c>
      <c r="C39" s="41">
        <f t="shared" ref="C39:O39" si="3">SUM(C32:C38)</f>
        <v>700</v>
      </c>
      <c r="D39" s="41">
        <f t="shared" si="3"/>
        <v>450</v>
      </c>
      <c r="E39" s="41">
        <f t="shared" si="3"/>
        <v>450</v>
      </c>
      <c r="F39" s="41">
        <f t="shared" si="3"/>
        <v>700</v>
      </c>
      <c r="G39" s="41">
        <f t="shared" si="3"/>
        <v>450</v>
      </c>
      <c r="H39" s="41">
        <f t="shared" si="3"/>
        <v>450</v>
      </c>
      <c r="I39" s="41">
        <f t="shared" si="3"/>
        <v>700</v>
      </c>
      <c r="J39" s="41">
        <f t="shared" si="3"/>
        <v>250</v>
      </c>
      <c r="K39" s="41">
        <f t="shared" si="3"/>
        <v>250</v>
      </c>
      <c r="L39" s="41">
        <f t="shared" si="3"/>
        <v>500</v>
      </c>
      <c r="M39" s="41">
        <f t="shared" si="3"/>
        <v>250</v>
      </c>
      <c r="N39" s="41">
        <f t="shared" si="3"/>
        <v>500</v>
      </c>
      <c r="O39" s="41">
        <f t="shared" si="3"/>
        <v>5650</v>
      </c>
      <c r="P39" s="16"/>
      <c r="Q39" s="16"/>
      <c r="R39" s="16"/>
      <c r="S39" s="16"/>
      <c r="T39" s="16"/>
    </row>
    <row r="40" spans="2:20" ht="19" x14ac:dyDescent="0.2">
      <c r="B40" s="1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37"/>
      <c r="P40" s="16"/>
      <c r="Q40" s="16"/>
      <c r="R40" s="16"/>
      <c r="S40" s="16"/>
      <c r="T40" s="16"/>
    </row>
    <row r="41" spans="2:20" ht="19" x14ac:dyDescent="0.2">
      <c r="B41" s="19" t="s">
        <v>36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38"/>
      <c r="P41" s="16"/>
      <c r="Q41" s="16"/>
      <c r="R41" s="16"/>
      <c r="S41" s="16"/>
      <c r="T41" s="16"/>
    </row>
    <row r="42" spans="2:20" ht="19" x14ac:dyDescent="0.2">
      <c r="B42" s="15" t="s">
        <v>4</v>
      </c>
      <c r="C42" s="31">
        <v>0</v>
      </c>
      <c r="D42" s="31">
        <v>0</v>
      </c>
      <c r="E42" s="31">
        <v>0</v>
      </c>
      <c r="F42" s="31">
        <v>0</v>
      </c>
      <c r="G42" s="31">
        <v>1000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40">
        <f t="shared" ref="O42:O52" si="4">+SUM(C42:N42)</f>
        <v>1000</v>
      </c>
      <c r="P42" s="16"/>
      <c r="Q42" s="16"/>
      <c r="R42" s="16"/>
      <c r="S42" s="16"/>
      <c r="T42" s="16"/>
    </row>
    <row r="43" spans="2:20" ht="19" x14ac:dyDescent="0.2">
      <c r="B43" s="15" t="s">
        <v>42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40">
        <f t="shared" si="4"/>
        <v>0</v>
      </c>
      <c r="P43" s="16"/>
      <c r="Q43" s="16"/>
      <c r="R43" s="16"/>
      <c r="S43" s="16"/>
      <c r="T43" s="16"/>
    </row>
    <row r="44" spans="2:20" ht="19" x14ac:dyDescent="0.2">
      <c r="B44" s="15" t="s">
        <v>5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40">
        <f t="shared" si="4"/>
        <v>0</v>
      </c>
      <c r="P44" s="16"/>
      <c r="Q44" s="16"/>
      <c r="R44" s="16"/>
      <c r="S44" s="16"/>
      <c r="T44" s="16"/>
    </row>
    <row r="45" spans="2:20" ht="19" x14ac:dyDescent="0.2">
      <c r="B45" s="15" t="s">
        <v>38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40">
        <f t="shared" si="4"/>
        <v>0</v>
      </c>
      <c r="P45" s="16"/>
      <c r="Q45" s="16"/>
      <c r="R45" s="16"/>
      <c r="S45" s="16"/>
      <c r="T45" s="16"/>
    </row>
    <row r="46" spans="2:20" ht="19" x14ac:dyDescent="0.2">
      <c r="B46" s="15" t="s">
        <v>40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40">
        <f t="shared" si="4"/>
        <v>0</v>
      </c>
      <c r="P46" s="16"/>
      <c r="Q46" s="16"/>
      <c r="R46" s="16"/>
      <c r="S46" s="16"/>
      <c r="T46" s="16"/>
    </row>
    <row r="47" spans="2:20" ht="19" x14ac:dyDescent="0.2">
      <c r="B47" s="15" t="s">
        <v>39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40">
        <f t="shared" si="4"/>
        <v>0</v>
      </c>
      <c r="P47" s="16"/>
      <c r="Q47" s="16"/>
      <c r="R47" s="16"/>
      <c r="S47" s="16"/>
      <c r="T47" s="16"/>
    </row>
    <row r="48" spans="2:20" ht="19" x14ac:dyDescent="0.2">
      <c r="B48" s="15" t="s">
        <v>7</v>
      </c>
      <c r="C48" s="31">
        <v>500</v>
      </c>
      <c r="D48" s="31">
        <v>0</v>
      </c>
      <c r="E48" s="31">
        <v>0</v>
      </c>
      <c r="F48" s="31">
        <v>0</v>
      </c>
      <c r="G48" s="31">
        <v>500</v>
      </c>
      <c r="H48" s="31">
        <v>0</v>
      </c>
      <c r="I48" s="31">
        <v>0</v>
      </c>
      <c r="J48" s="31">
        <v>0</v>
      </c>
      <c r="K48" s="31">
        <v>500</v>
      </c>
      <c r="L48" s="31">
        <v>0</v>
      </c>
      <c r="M48" s="31">
        <v>0</v>
      </c>
      <c r="N48" s="31">
        <v>0</v>
      </c>
      <c r="O48" s="40">
        <f t="shared" si="4"/>
        <v>1500</v>
      </c>
      <c r="P48" s="16"/>
      <c r="Q48" s="16"/>
      <c r="R48" s="16"/>
      <c r="S48" s="16"/>
      <c r="T48" s="16"/>
    </row>
    <row r="49" spans="1:20" ht="19" x14ac:dyDescent="0.2">
      <c r="B49" s="15" t="s">
        <v>10</v>
      </c>
      <c r="C49" s="31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40">
        <f t="shared" si="4"/>
        <v>0</v>
      </c>
      <c r="P49" s="16"/>
      <c r="Q49" s="16"/>
      <c r="R49" s="16"/>
      <c r="S49" s="16"/>
      <c r="T49" s="16"/>
    </row>
    <row r="50" spans="1:20" ht="19" x14ac:dyDescent="0.2">
      <c r="B50" s="15" t="s">
        <v>41</v>
      </c>
      <c r="C50" s="31">
        <v>300</v>
      </c>
      <c r="D50" s="31">
        <v>300</v>
      </c>
      <c r="E50" s="31">
        <v>300</v>
      </c>
      <c r="F50" s="31">
        <v>300</v>
      </c>
      <c r="G50" s="31">
        <v>300</v>
      </c>
      <c r="H50" s="31">
        <v>300</v>
      </c>
      <c r="I50" s="31">
        <v>300</v>
      </c>
      <c r="J50" s="31">
        <v>300</v>
      </c>
      <c r="K50" s="31">
        <v>300</v>
      </c>
      <c r="L50" s="31">
        <v>300</v>
      </c>
      <c r="M50" s="31">
        <v>300</v>
      </c>
      <c r="N50" s="31">
        <v>300</v>
      </c>
      <c r="O50" s="40">
        <f t="shared" si="4"/>
        <v>3600</v>
      </c>
      <c r="P50" s="16"/>
      <c r="Q50" s="16"/>
      <c r="R50" s="16"/>
      <c r="S50" s="16"/>
      <c r="T50" s="16"/>
    </row>
    <row r="51" spans="1:20" ht="19" x14ac:dyDescent="0.2">
      <c r="B51" s="15" t="s">
        <v>50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40">
        <f t="shared" si="4"/>
        <v>0</v>
      </c>
      <c r="P51" s="16"/>
      <c r="Q51" s="16"/>
      <c r="R51" s="16"/>
      <c r="S51" s="16"/>
      <c r="T51" s="16"/>
    </row>
    <row r="52" spans="1:20" ht="19" x14ac:dyDescent="0.2">
      <c r="B52" s="15" t="s">
        <v>25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40">
        <f t="shared" si="4"/>
        <v>0</v>
      </c>
      <c r="P52" s="16"/>
      <c r="Q52" s="16"/>
      <c r="R52" s="16"/>
      <c r="S52" s="16"/>
      <c r="T52" s="16"/>
    </row>
    <row r="53" spans="1:20" ht="19" x14ac:dyDescent="0.2">
      <c r="B53" s="10" t="s">
        <v>57</v>
      </c>
      <c r="C53" s="41">
        <f t="shared" ref="C53:O53" si="5">SUM(C42:C52)</f>
        <v>800</v>
      </c>
      <c r="D53" s="41">
        <f t="shared" si="5"/>
        <v>300</v>
      </c>
      <c r="E53" s="41">
        <f t="shared" si="5"/>
        <v>300</v>
      </c>
      <c r="F53" s="41">
        <f t="shared" si="5"/>
        <v>300</v>
      </c>
      <c r="G53" s="41">
        <f t="shared" si="5"/>
        <v>1800</v>
      </c>
      <c r="H53" s="41">
        <f t="shared" si="5"/>
        <v>300</v>
      </c>
      <c r="I53" s="41">
        <f t="shared" si="5"/>
        <v>300</v>
      </c>
      <c r="J53" s="41">
        <f t="shared" si="5"/>
        <v>300</v>
      </c>
      <c r="K53" s="41">
        <f t="shared" si="5"/>
        <v>800</v>
      </c>
      <c r="L53" s="41">
        <f t="shared" si="5"/>
        <v>300</v>
      </c>
      <c r="M53" s="41">
        <f t="shared" si="5"/>
        <v>300</v>
      </c>
      <c r="N53" s="41">
        <f t="shared" si="5"/>
        <v>300</v>
      </c>
      <c r="O53" s="41">
        <f t="shared" si="5"/>
        <v>6100</v>
      </c>
      <c r="P53" s="16"/>
      <c r="Q53" s="16"/>
      <c r="R53" s="16"/>
    </row>
    <row r="54" spans="1:20" ht="21" x14ac:dyDescent="0.2">
      <c r="B54" s="22"/>
      <c r="C54" s="23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</row>
    <row r="55" spans="1:20" ht="19" x14ac:dyDescent="0.25">
      <c r="B55" s="42" t="s">
        <v>54</v>
      </c>
      <c r="C55" s="43">
        <f>C11</f>
        <v>3500</v>
      </c>
      <c r="D55" s="43">
        <f>D11</f>
        <v>3500</v>
      </c>
      <c r="E55" s="43">
        <f>E11</f>
        <v>3500</v>
      </c>
      <c r="F55" s="43">
        <f>F11</f>
        <v>3500</v>
      </c>
      <c r="G55" s="43">
        <f>G11</f>
        <v>3500</v>
      </c>
      <c r="H55" s="43">
        <f>H11</f>
        <v>3500</v>
      </c>
      <c r="I55" s="43">
        <f>I11</f>
        <v>3500</v>
      </c>
      <c r="J55" s="43">
        <f>J11</f>
        <v>3500</v>
      </c>
      <c r="K55" s="43">
        <f>K11</f>
        <v>3500</v>
      </c>
      <c r="L55" s="43">
        <f>L11</f>
        <v>3500</v>
      </c>
      <c r="M55" s="43">
        <f>M11</f>
        <v>3500</v>
      </c>
      <c r="N55" s="43">
        <f>N11</f>
        <v>4000</v>
      </c>
      <c r="O55" s="43">
        <f>O11</f>
        <v>42500</v>
      </c>
    </row>
    <row r="56" spans="1:20" ht="19" x14ac:dyDescent="0.25">
      <c r="A56" s="32"/>
      <c r="B56" s="42" t="s">
        <v>55</v>
      </c>
      <c r="C56" s="43">
        <f>C53+C39+C29</f>
        <v>4700</v>
      </c>
      <c r="D56" s="43">
        <f t="shared" ref="D56:O56" si="6">D53+D39+D29</f>
        <v>3950</v>
      </c>
      <c r="E56" s="43">
        <f t="shared" si="6"/>
        <v>3950</v>
      </c>
      <c r="F56" s="43">
        <f t="shared" si="6"/>
        <v>4200</v>
      </c>
      <c r="G56" s="43">
        <f t="shared" si="6"/>
        <v>5450</v>
      </c>
      <c r="H56" s="43">
        <f t="shared" si="6"/>
        <v>3950</v>
      </c>
      <c r="I56" s="43">
        <f t="shared" si="6"/>
        <v>4700</v>
      </c>
      <c r="J56" s="43">
        <f t="shared" si="6"/>
        <v>3750</v>
      </c>
      <c r="K56" s="43">
        <f t="shared" si="6"/>
        <v>4250</v>
      </c>
      <c r="L56" s="43">
        <f t="shared" si="6"/>
        <v>4000</v>
      </c>
      <c r="M56" s="43">
        <f t="shared" si="6"/>
        <v>3750</v>
      </c>
      <c r="N56" s="43">
        <f t="shared" si="6"/>
        <v>4000</v>
      </c>
      <c r="O56" s="43">
        <f t="shared" si="6"/>
        <v>50650</v>
      </c>
    </row>
    <row r="57" spans="1:20" ht="19" x14ac:dyDescent="0.25">
      <c r="A57" s="32"/>
      <c r="B57" s="42" t="s">
        <v>56</v>
      </c>
      <c r="C57" s="43">
        <f>C55-C56</f>
        <v>-1200</v>
      </c>
      <c r="D57" s="43">
        <f t="shared" ref="D57:O57" si="7">D55-D56</f>
        <v>-450</v>
      </c>
      <c r="E57" s="43">
        <f t="shared" si="7"/>
        <v>-450</v>
      </c>
      <c r="F57" s="43">
        <f t="shared" si="7"/>
        <v>-700</v>
      </c>
      <c r="G57" s="43">
        <f t="shared" si="7"/>
        <v>-1950</v>
      </c>
      <c r="H57" s="43">
        <f t="shared" si="7"/>
        <v>-450</v>
      </c>
      <c r="I57" s="43">
        <f t="shared" si="7"/>
        <v>-1200</v>
      </c>
      <c r="J57" s="43">
        <f t="shared" si="7"/>
        <v>-250</v>
      </c>
      <c r="K57" s="43">
        <f t="shared" si="7"/>
        <v>-750</v>
      </c>
      <c r="L57" s="43">
        <f t="shared" si="7"/>
        <v>-500</v>
      </c>
      <c r="M57" s="43">
        <f t="shared" si="7"/>
        <v>-250</v>
      </c>
      <c r="N57" s="43">
        <f t="shared" si="7"/>
        <v>0</v>
      </c>
      <c r="O57" s="43">
        <f t="shared" si="7"/>
        <v>-8150</v>
      </c>
    </row>
    <row r="58" spans="1:20" ht="19" x14ac:dyDescent="0.25">
      <c r="A58" s="32"/>
      <c r="C58" s="43"/>
      <c r="D58" s="45"/>
      <c r="E58" s="44"/>
      <c r="F58" s="43"/>
      <c r="G58" s="45"/>
      <c r="H58" s="44"/>
      <c r="I58" s="44"/>
      <c r="J58" s="44"/>
      <c r="K58" s="44"/>
      <c r="L58" s="44"/>
      <c r="M58" s="44"/>
      <c r="N58" s="44"/>
      <c r="O58" s="44"/>
    </row>
    <row r="59" spans="1:20" ht="19" x14ac:dyDescent="0.25">
      <c r="A59" s="32"/>
      <c r="B59" s="42" t="s">
        <v>60</v>
      </c>
      <c r="C59" s="46">
        <f>C29/C11</f>
        <v>0.91428571428571426</v>
      </c>
      <c r="D59" s="46">
        <f>D29/D11</f>
        <v>0.91428571428571426</v>
      </c>
      <c r="E59" s="46">
        <f>E29/E11</f>
        <v>0.91428571428571426</v>
      </c>
      <c r="F59" s="46">
        <f>F29/F11</f>
        <v>0.91428571428571426</v>
      </c>
      <c r="G59" s="46">
        <f>G29/G11</f>
        <v>0.91428571428571426</v>
      </c>
      <c r="H59" s="46">
        <f>H29/H11</f>
        <v>0.91428571428571426</v>
      </c>
      <c r="I59" s="46">
        <f>I29/I11</f>
        <v>1.0571428571428572</v>
      </c>
      <c r="J59" s="46">
        <f>J29/J11</f>
        <v>0.91428571428571426</v>
      </c>
      <c r="K59" s="46">
        <f>K29/K11</f>
        <v>0.91428571428571426</v>
      </c>
      <c r="L59" s="46">
        <f>L29/L11</f>
        <v>0.91428571428571426</v>
      </c>
      <c r="M59" s="46">
        <f>M29/M11</f>
        <v>0.91428571428571426</v>
      </c>
      <c r="N59" s="46">
        <f>N29/N11</f>
        <v>0.8</v>
      </c>
      <c r="O59" s="46">
        <f>O29/O11</f>
        <v>0.91529411764705881</v>
      </c>
    </row>
    <row r="60" spans="1:20" ht="19" x14ac:dyDescent="0.25">
      <c r="A60" s="32"/>
      <c r="B60" s="42" t="s">
        <v>58</v>
      </c>
      <c r="C60" s="46">
        <f>C57/C11</f>
        <v>-0.34285714285714286</v>
      </c>
      <c r="D60" s="46">
        <f>D57/D11</f>
        <v>-0.12857142857142856</v>
      </c>
      <c r="E60" s="46">
        <f>E57/E11</f>
        <v>-0.12857142857142856</v>
      </c>
      <c r="F60" s="46">
        <f>F57/F11</f>
        <v>-0.2</v>
      </c>
      <c r="G60" s="46">
        <f>G57/G11</f>
        <v>-0.55714285714285716</v>
      </c>
      <c r="H60" s="46">
        <f>H57/H11</f>
        <v>-0.12857142857142856</v>
      </c>
      <c r="I60" s="46">
        <f>I57/I11</f>
        <v>-0.34285714285714286</v>
      </c>
      <c r="J60" s="46">
        <f>J57/J11</f>
        <v>-7.1428571428571425E-2</v>
      </c>
      <c r="K60" s="46">
        <f>K57/K11</f>
        <v>-0.21428571428571427</v>
      </c>
      <c r="L60" s="46">
        <f>L57/L11</f>
        <v>-0.14285714285714285</v>
      </c>
      <c r="M60" s="46">
        <f>M57/M11</f>
        <v>-7.1428571428571425E-2</v>
      </c>
      <c r="N60" s="46">
        <f>N57/N11</f>
        <v>0</v>
      </c>
      <c r="O60" s="46">
        <f>O57/O11</f>
        <v>-0.19176470588235295</v>
      </c>
    </row>
    <row r="61" spans="1:20" ht="19" x14ac:dyDescent="0.25">
      <c r="A61" s="32"/>
      <c r="B61" s="42" t="s">
        <v>59</v>
      </c>
      <c r="C61" s="46">
        <f>C56/C11</f>
        <v>1.3428571428571427</v>
      </c>
      <c r="D61" s="46">
        <f>D56/D11</f>
        <v>1.1285714285714286</v>
      </c>
      <c r="E61" s="46">
        <f>E56/E11</f>
        <v>1.1285714285714286</v>
      </c>
      <c r="F61" s="46">
        <f>F56/F11</f>
        <v>1.2</v>
      </c>
      <c r="G61" s="46">
        <f>G56/G11</f>
        <v>1.5571428571428572</v>
      </c>
      <c r="H61" s="46">
        <f>H56/H11</f>
        <v>1.1285714285714286</v>
      </c>
      <c r="I61" s="46">
        <f>I56/I11</f>
        <v>1.3428571428571427</v>
      </c>
      <c r="J61" s="46">
        <f>J56/J11</f>
        <v>1.0714285714285714</v>
      </c>
      <c r="K61" s="46">
        <f>K56/K11</f>
        <v>1.2142857142857142</v>
      </c>
      <c r="L61" s="46">
        <f>L56/L11</f>
        <v>1.1428571428571428</v>
      </c>
      <c r="M61" s="46">
        <f>M56/M11</f>
        <v>1.0714285714285714</v>
      </c>
      <c r="N61" s="46">
        <f>N56/N11</f>
        <v>1</v>
      </c>
      <c r="O61" s="46">
        <f>O56/O11</f>
        <v>1.1917647058823528</v>
      </c>
      <c r="P61" s="25"/>
    </row>
    <row r="62" spans="1:20" ht="19" x14ac:dyDescent="0.25">
      <c r="A62" s="32"/>
      <c r="B62" s="42" t="s">
        <v>61</v>
      </c>
      <c r="C62" s="46">
        <f t="shared" ref="C62:O62" si="8">C14/C11</f>
        <v>0.5714285714285714</v>
      </c>
      <c r="D62" s="46">
        <f t="shared" si="8"/>
        <v>0.5714285714285714</v>
      </c>
      <c r="E62" s="46">
        <f t="shared" si="8"/>
        <v>0.5714285714285714</v>
      </c>
      <c r="F62" s="46">
        <f t="shared" si="8"/>
        <v>0.5714285714285714</v>
      </c>
      <c r="G62" s="46">
        <f t="shared" si="8"/>
        <v>0.5714285714285714</v>
      </c>
      <c r="H62" s="46">
        <f t="shared" si="8"/>
        <v>0.5714285714285714</v>
      </c>
      <c r="I62" s="46">
        <f t="shared" si="8"/>
        <v>0.5714285714285714</v>
      </c>
      <c r="J62" s="46">
        <f t="shared" si="8"/>
        <v>0.5714285714285714</v>
      </c>
      <c r="K62" s="46">
        <f t="shared" si="8"/>
        <v>0.5714285714285714</v>
      </c>
      <c r="L62" s="46">
        <f t="shared" si="8"/>
        <v>0.5714285714285714</v>
      </c>
      <c r="M62" s="46">
        <f t="shared" si="8"/>
        <v>0.5714285714285714</v>
      </c>
      <c r="N62" s="46">
        <f t="shared" si="8"/>
        <v>0.5</v>
      </c>
      <c r="O62" s="46">
        <f t="shared" si="8"/>
        <v>0.56470588235294117</v>
      </c>
    </row>
    <row r="63" spans="1:20" ht="19" x14ac:dyDescent="0.25">
      <c r="A63" s="32"/>
      <c r="B63" s="42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20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</row>
    <row r="67" spans="2:19" x14ac:dyDescent="0.2">
      <c r="B67" s="20"/>
    </row>
    <row r="71" spans="2:19" x14ac:dyDescent="0.2">
      <c r="S71" s="21"/>
    </row>
    <row r="72" spans="2:19" x14ac:dyDescent="0.2">
      <c r="S72" s="21"/>
    </row>
  </sheetData>
  <pageMargins left="0.7" right="0.7" top="0.75" bottom="0.75" header="0.3" footer="0.3"/>
  <pageSetup scale="63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 Dashboard</vt:lpstr>
      <vt:lpstr>Income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2018-11-22T17:07:33Z</cp:lastPrinted>
  <dcterms:created xsi:type="dcterms:W3CDTF">2016-12-30T22:28:10Z</dcterms:created>
  <dcterms:modified xsi:type="dcterms:W3CDTF">2020-05-03T19:39:38Z</dcterms:modified>
</cp:coreProperties>
</file>